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90" tabRatio="989" firstSheet="1" activeTab="3"/>
  </bookViews>
  <sheets>
    <sheet name="甘肃省林区中级法院2022年整体支出绩效自评表" sheetId="4" r:id="rId1"/>
    <sheet name="甘肃省林区中级法院2022年办案业务费绩效自评表" sheetId="2" r:id="rId2"/>
    <sheet name="甘肃省林区中级法院2022年物业费绩效自评表" sheetId="13" r:id="rId3"/>
    <sheet name="甘肃省林区中级法院2022年全省法院业务费绩效自评表" sheetId="14" r:id="rId4"/>
    <sheet name="洮河林区法院2022年整体支出绩效自评表" sheetId="15" r:id="rId5"/>
    <sheet name="洮河林区法院2022年业务费绩效自评表" sheetId="16" r:id="rId6"/>
    <sheet name="洮河林区法院2022年办案业务费绩效自评表" sheetId="17" r:id="rId7"/>
    <sheet name="洮河林区法院2022年物业费绩效自评表" sheetId="18" r:id="rId8"/>
    <sheet name="祁连山林区法院2022年整体支出自评表" sheetId="19" r:id="rId9"/>
    <sheet name="祁连山林区法院2022年办案业务费绩效自评表" sheetId="20" r:id="rId10"/>
    <sheet name="祁连山林区法院2022年物业费绩效自评表" sheetId="21" r:id="rId11"/>
    <sheet name="祁连山林区法院2022年全省法院业务费绩效自评表" sheetId="22" r:id="rId12"/>
    <sheet name="祁连山林区法院2022年办公用房租赁绩效自评表" sheetId="23" r:id="rId13"/>
    <sheet name="白龙江林区法院2022年整体支出绩效自评表" sheetId="24" r:id="rId14"/>
    <sheet name="白龙江林区法院2022年办案业务费绩效自评表" sheetId="25" r:id="rId15"/>
    <sheet name="白龙江林区法院2022年物业费绩效自评表" sheetId="26" r:id="rId16"/>
    <sheet name="白龙江林区法院2022年全省法院业务费绩效自评表" sheetId="27" r:id="rId17"/>
    <sheet name="白龙江林区法院2022年法庭运维费绩效自评表" sheetId="28" r:id="rId18"/>
    <sheet name="小陇山林区法院2022年度整体支出绩效自评表" sheetId="29" r:id="rId19"/>
    <sheet name="小陇山林区法院2022年办案业务费绩效自评表" sheetId="30" r:id="rId20"/>
    <sheet name="小陇山林区法院2022年物业费绩效自评表" sheetId="31" r:id="rId21"/>
    <sheet name="小陇山林区法院2022年全省法院业务费绩效自评表" sheetId="32" r:id="rId22"/>
    <sheet name="小陇山林区法院2022年办公用房租赁费绩效自评表" sheetId="33" r:id="rId23"/>
  </sheets>
  <calcPr calcId="144525"/>
</workbook>
</file>

<file path=xl/sharedStrings.xml><?xml version="1.0" encoding="utf-8"?>
<sst xmlns="http://schemas.openxmlformats.org/spreadsheetml/2006/main" count="2873" uniqueCount="617">
  <si>
    <r>
      <rPr>
        <b/>
        <sz val="20"/>
        <color rgb="FF000000"/>
        <rFont val="宋体"/>
        <charset val="134"/>
      </rPr>
      <t>2022年</t>
    </r>
    <r>
      <rPr>
        <b/>
        <u/>
        <sz val="20"/>
        <color rgb="FF000000"/>
        <rFont val="宋体"/>
        <charset val="134"/>
      </rPr>
      <t>甘肃省林区中级法院</t>
    </r>
    <r>
      <rPr>
        <b/>
        <sz val="20"/>
        <color rgb="FF000000"/>
        <rFont val="宋体"/>
        <charset val="134"/>
      </rPr>
      <t>部门（单位）整体支出绩效自评表</t>
    </r>
  </si>
  <si>
    <t>部门（单位）名称</t>
  </si>
  <si>
    <t>甘肃省林区中级法院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</si>
  <si>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</si>
  <si>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</si>
  <si>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</si>
  <si>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</si>
  <si>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</si>
  <si>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</si>
  <si>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</si>
  <si>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</si>
  <si>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</si>
  <si>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</si>
  <si>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</si>
  <si>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</si>
  <si>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</si>
  <si>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</si>
  <si>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目标1：加强党的政治建设，推动法院工作新发展。</t>
  </si>
  <si>
    <t>目标1完成情况：规范党内生活，高标准、高质量地召开民主生活会、组织生活会。组织党组书记讲党课、支部书记讲党课，认真实施《支部工作条例》，强化支部政治功能。常态化制度化推进“两学一做”学习教育，积极落实“三会一课”、组织生活会、主题党日等基本制度，做到党建领航、党建铸魂、党建强基、党建聚力，筑牢政治忠诚，以高质量党建引领和推动林区法院工作高质量发展。按照《中共甘肃省高级人民法院党组关于省委第五巡视组反馈意见的整改落实方案》的通知要求，林区中院党组对照涉及林区法院的有关问题，制定了整改落实方案。认真落实好整改落实方案要求，对6方面的问题全部整改并长期坚持。</t>
  </si>
  <si>
    <t>目标2：牢固树立绿色发展理念，深入推进司法体制改革，不断提高涉林案件审判工作水平，不断加大对辖区野生动植物的保护力度。</t>
  </si>
  <si>
    <t>目标2完成情况：2022年，林区法院受理案件206件（含旧存16件），同比上升4.04%。其中新收190件，同比下降1.04%；结案率84.95%，同比下降7.47个百分点；法定审限内结案率99.43%，同比下降0.02个百分点；结收比92.11%，同比下降3.2个百分点。全林区法院受理各审判类案件146件（含旧存11件），已结134件，未接12件，结案率91.78%。其中受理刑事案件55件，已结50件，未结5件，结案率90.91%；受理民事案件83件，已结79件，未结4件，结案率95.18%；受理行政案件7件，已结5件，未结2件，结案率71.43%；受理行政赔偿与司法救助案件1件，已结0件，未结1件；受理审判监督案件0件。执行案件情况：2022年1-12月份林区两级法院执行案件新收案55件，旧存5件，合计收案60件。结案41件，执结率68.3%，申请执行标的141813.66万元，执行到位标的1163.48万元，平均标的到位率92.75%。</t>
  </si>
  <si>
    <t>目标3：加大普法宣传教育力度,坚持司法审判与普法宣传相结合，深入开展送法进校园、进社区、进乡村、进林场等活动。</t>
  </si>
  <si>
    <t>目标3完成情况：在国际环境日到来之际，林区法院积极行动，提早谋划、制定方案，各院采取现场宣传、案件宣判、法律咨询等方式，围绕“共建清洁美丽世界”主题开展了形式多样、内容丰富的系列宣传活动。10月，甘肃新媒体集团以“奋进新征程、建功新时代，绿色司法护航美丽甘肃”为主题，围绕林区法院审判高质量发展进行了为期一周的专题报道，收到了良好的宣传效果。</t>
  </si>
  <si>
    <t>目标4：在加强司法能力建设，着力打造过硬队伍。</t>
  </si>
  <si>
    <t>目标4完成情况：认真学习贯彻党的十九届历次全会精神、党的二十大精神和省十四次党代会精神，教育引导干警始终在思想上、政治上、行动上同以习近平同志为核心的党中央保持高度一致，牢牢把握法院工作正确方向。通过干警大会、党组理论学习中心组学习、支部党员大会等全面系统学习，带领干警联系实际学、带着问题学、及时跟进学，干警全员完成学习笔记，撰写学习体会200余篇。成立青年理论学习小组，用好读书班制度，成功举办学习二十大精神暨“两个确立”主题演讲比赛，引导青年干警坚定理想信念，把读书学习作为一种生活态度和精神观念，在机关青年干部中大力倡导全员阅读、终身学习的文明风尚。</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</si>
  <si>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</si>
  <si>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</si>
  <si>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</si>
  <si>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</si>
  <si>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</si>
  <si>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</si>
  <si>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</si>
  <si>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</si>
  <si>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</si>
  <si>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</si>
  <si>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</si>
  <si>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=98.61%</t>
  </si>
  <si>
    <t>项目支出预算执行率</t>
  </si>
  <si>
    <r>
      <rPr>
        <b/>
        <sz val="10.5"/>
        <color rgb="FF000000"/>
        <rFont val="宋体"/>
        <charset val="134"/>
      </rPr>
      <t>偏差原因：</t>
    </r>
    <r>
      <rPr>
        <sz val="10.5"/>
        <color rgb="FF000000"/>
        <rFont val="宋体"/>
        <charset val="134"/>
      </rPr>
      <t>疫情原因部分业务无法开展，资金未形成支出，且四季度物业费年未支付。</t>
    </r>
    <r>
      <rPr>
        <b/>
        <sz val="10.5"/>
        <color rgb="FF000000"/>
        <rFont val="宋体"/>
        <charset val="134"/>
      </rPr>
      <t xml:space="preserve">                改进措施：</t>
    </r>
    <r>
      <rPr>
        <sz val="10.5"/>
        <color rgb="FF000000"/>
        <rFont val="宋体"/>
        <charset val="134"/>
      </rPr>
      <t>进一步加强资金支付管理，根据工作进度及时支付款项。</t>
    </r>
  </si>
  <si>
    <t>“三公经费”控制率</t>
  </si>
  <si>
    <t>≤100%</t>
  </si>
  <si>
    <t>=39.51%</t>
  </si>
  <si>
    <r>
      <rPr>
        <b/>
        <sz val="10.5"/>
        <color rgb="FF000000"/>
        <rFont val="宋体"/>
        <charset val="134"/>
      </rPr>
      <t>偏差原因：</t>
    </r>
    <r>
      <rPr>
        <sz val="10.5"/>
        <color rgb="FF000000"/>
        <rFont val="宋体"/>
        <charset val="134"/>
      </rPr>
      <t xml:space="preserve">本年三公经费预算数25.94万元，支出数10.25万元，控制率39.51%，未超预算，系统设置为定性指标导致扣分。            </t>
    </r>
    <r>
      <rPr>
        <b/>
        <sz val="10.5"/>
        <color rgb="FF000000"/>
        <rFont val="宋体"/>
        <charset val="134"/>
      </rPr>
      <t>改进措施：</t>
    </r>
    <r>
      <rPr>
        <sz val="10.5"/>
        <color rgb="FF000000"/>
        <rFont val="宋体"/>
        <charset val="134"/>
      </rPr>
      <t>加强预算绩效管理，提高绩效目标编制的准确性。</t>
    </r>
  </si>
  <si>
    <t>结转结余变动率</t>
  </si>
  <si>
    <t>≤0%</t>
  </si>
  <si>
    <t>=45.41%</t>
  </si>
  <si>
    <r>
      <rPr>
        <b/>
        <sz val="10.5"/>
        <color rgb="FF000000"/>
        <rFont val="宋体"/>
        <charset val="134"/>
      </rPr>
      <t>偏差原因：</t>
    </r>
    <r>
      <rPr>
        <sz val="10.5"/>
        <color rgb="FF000000"/>
        <rFont val="宋体"/>
        <charset val="134"/>
      </rPr>
      <t xml:space="preserve">2021年结转结余74.53万元，2022年结转结余108.37万元，增加33.84万元。                 </t>
    </r>
    <r>
      <rPr>
        <b/>
        <sz val="10.5"/>
        <color rgb="FF000000"/>
        <rFont val="宋体"/>
        <charset val="134"/>
      </rPr>
      <t>改进措施：</t>
    </r>
    <r>
      <rPr>
        <sz val="10.5"/>
        <color rgb="FF000000"/>
        <rFont val="宋体"/>
        <charset val="134"/>
      </rPr>
      <t>加快项目实施进度，提高预算资金执行率。</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</si>
  <si>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</si>
  <si>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</si>
  <si>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</si>
  <si>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</si>
  <si>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</si>
  <si>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</si>
  <si>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</si>
  <si>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</si>
  <si>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</si>
  <si>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</si>
  <si>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</si>
  <si>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</si>
  <si>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</si>
  <si>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</si>
  <si>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</si>
  <si>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案件执行到位率提升情况（%）</t>
  </si>
  <si>
    <t>完成</t>
  </si>
  <si>
    <t>=92.75%</t>
  </si>
  <si>
    <t>信访维稳工作化解率（%）</t>
  </si>
  <si>
    <t>庭审直播覆盖率（%）</t>
  </si>
  <si>
    <t>≥88%</t>
  </si>
  <si>
    <t>=89.16%</t>
  </si>
  <si>
    <r>
      <rPr>
        <b/>
        <sz val="10.5"/>
        <color rgb="FF000000"/>
        <rFont val="宋体"/>
        <charset val="134"/>
      </rPr>
      <t>偏差原因：</t>
    </r>
    <r>
      <rPr>
        <sz val="10.5"/>
        <color rgb="FF000000"/>
        <rFont val="宋体"/>
        <charset val="134"/>
      </rPr>
      <t xml:space="preserve">本年已达到目标值，系统设置为定性指标导致扣分。                 </t>
    </r>
    <r>
      <rPr>
        <b/>
        <sz val="10.5"/>
        <color rgb="FF000000"/>
        <rFont val="宋体"/>
        <charset val="134"/>
      </rPr>
      <t>改进措施：</t>
    </r>
    <r>
      <rPr>
        <sz val="10.5"/>
        <color rgb="FF000000"/>
        <rFont val="宋体"/>
        <charset val="134"/>
      </rPr>
      <t>加强预算绩效管理，提高绩效目标编制的准确性。</t>
    </r>
  </si>
  <si>
    <t>登记立案率（%）</t>
  </si>
  <si>
    <t>≥96%</t>
  </si>
  <si>
    <t>宣传、活动报导完成率（%）</t>
  </si>
  <si>
    <t>部门效果目标</t>
  </si>
  <si>
    <t>社会公众满意度（%）</t>
  </si>
  <si>
    <t>满意</t>
  </si>
  <si>
    <t>=98%</t>
  </si>
  <si>
    <t>矛盾、纠纷解决率 （%）</t>
  </si>
  <si>
    <t>服务对象满意度</t>
  </si>
  <si>
    <t>案件当事人满意度</t>
  </si>
  <si>
    <t>≥98%</t>
  </si>
  <si>
    <t>=99%</t>
  </si>
  <si>
    <t>人民群众满意度</t>
  </si>
  <si>
    <t>社会影响</t>
  </si>
  <si>
    <t>单位获奖情况</t>
  </si>
  <si>
    <t>有</t>
  </si>
  <si>
    <t>违法违纪情况</t>
  </si>
  <si>
    <t>无</t>
  </si>
  <si>
    <t>=0</t>
  </si>
  <si>
    <t>能力建设</t>
  </si>
  <si>
    <t>长效管理</t>
  </si>
  <si>
    <t>中期规划建设完备程度</t>
  </si>
  <si>
    <t>完备</t>
  </si>
  <si>
    <t>人力资源建设</t>
  </si>
  <si>
    <t>人员培训机制完备性</t>
  </si>
  <si>
    <t>档案管理</t>
  </si>
  <si>
    <t>档案管理完备性</t>
  </si>
  <si>
    <t>合    计</t>
  </si>
  <si>
    <t>优秀</t>
  </si>
  <si>
    <t>其他需要说明的问题：填无。</t>
  </si>
  <si>
    <r>
      <rPr>
        <b/>
        <sz val="20"/>
        <color theme="1"/>
        <rFont val="宋体"/>
        <charset val="134"/>
      </rPr>
      <t>2022年</t>
    </r>
    <r>
      <rPr>
        <b/>
        <u/>
        <sz val="20"/>
        <color theme="1"/>
        <rFont val="宋体"/>
        <charset val="134"/>
      </rPr>
      <t>甘肃省林区中级法院</t>
    </r>
    <r>
      <rPr>
        <b/>
        <sz val="20"/>
        <color theme="1"/>
        <rFont val="宋体"/>
        <charset val="134"/>
      </rPr>
      <t>部门预算项目支出绩效自评表</t>
    </r>
  </si>
  <si>
    <t>项目名称</t>
  </si>
  <si>
    <t>办案业务费（本级）</t>
  </si>
  <si>
    <t>主管部门</t>
  </si>
  <si>
    <t>甘肃省高级人民法院</t>
  </si>
  <si>
    <t>实施单位</t>
  </si>
  <si>
    <t>项目资金（万元）</t>
  </si>
  <si>
    <t>全年预算数</t>
  </si>
  <si>
    <t>全年执行数</t>
  </si>
  <si>
    <t>执行率</t>
  </si>
  <si>
    <t>年度资金总额</t>
  </si>
  <si>
    <t>其中：当年财政拨款</t>
  </si>
  <si>
    <t xml:space="preserve">      上年结转资金</t>
  </si>
  <si>
    <t xml:space="preserve">  其他资金</t>
  </si>
  <si>
    <t>年度总体目标</t>
  </si>
  <si>
    <t>实际完成情况</t>
  </si>
  <si>
    <t>更好地维护国家法制、法律的权威、公平和正义，维护社会稳定和谐，达到公众认同，当事人满意的效果，确保本年度受理案件审判和执行工作的顺利完成。各类案件结案率达到80%以上。</t>
  </si>
  <si>
    <t>1.我院2022年案件审判工作和执行工作顺利完成，一审服判息诉率达到100%，法定审限内结案率达到99.45%，执结案件执结率达到94.12%
2.设备采购按计划完成，完成率为100%。
3.在做好信息化运维工作方面，我院与华宇科技有限公司签订合同进行全年软件系统维护、正常系统防御，能保证庭审直播、视频会议联播全年正常运行。</t>
  </si>
  <si>
    <t>绩效指标</t>
  </si>
  <si>
    <t>产出指标</t>
  </si>
  <si>
    <t>数量指标</t>
  </si>
  <si>
    <t>民事审判工作完成情况</t>
  </si>
  <si>
    <t>=95.18%</t>
  </si>
  <si>
    <t>设备采购完成率</t>
  </si>
  <si>
    <t>受理各类案件工作完成情况</t>
  </si>
  <si>
    <t>刑事审判工作完成情况</t>
  </si>
  <si>
    <t>=90.91%</t>
  </si>
  <si>
    <t>行政审判工作完成情况</t>
  </si>
  <si>
    <t>=71.43%</t>
  </si>
  <si>
    <r>
      <rPr>
        <b/>
        <sz val="9"/>
        <color theme="1"/>
        <rFont val="宋体"/>
        <charset val="134"/>
        <scheme val="minor"/>
      </rPr>
      <t>偏差原因：</t>
    </r>
    <r>
      <rPr>
        <sz val="9"/>
        <color theme="1"/>
        <rFont val="宋体"/>
        <charset val="134"/>
        <scheme val="minor"/>
      </rPr>
      <t xml:space="preserve">受理行政案件7件，已结5件，未结2件，部分案件较为复杂，受理时间较短，需跨年度办理。              </t>
    </r>
    <r>
      <rPr>
        <b/>
        <sz val="9"/>
        <color theme="1"/>
        <rFont val="宋体"/>
        <charset val="134"/>
        <scheme val="minor"/>
      </rPr>
      <t>改进措施：</t>
    </r>
    <r>
      <rPr>
        <sz val="9"/>
        <color theme="1"/>
        <rFont val="宋体"/>
        <charset val="134"/>
        <scheme val="minor"/>
      </rPr>
      <t>化部门联动机制、推行执行繁简分流建设、加大仲裁裁决执行力度等方式，提高案件结案率。</t>
    </r>
  </si>
  <si>
    <t>执行案件审理工作完成情况</t>
  </si>
  <si>
    <t>=68.3%</t>
  </si>
  <si>
    <r>
      <rPr>
        <b/>
        <sz val="9"/>
        <color theme="1"/>
        <rFont val="宋体"/>
        <charset val="134"/>
        <scheme val="minor"/>
      </rPr>
      <t>偏差原因：</t>
    </r>
    <r>
      <rPr>
        <sz val="9"/>
        <color theme="1"/>
        <rFont val="宋体"/>
        <charset val="134"/>
        <scheme val="minor"/>
      </rPr>
      <t xml:space="preserve">执行案件新收案55件，旧存5件，合计收案60件，结案41件，部分案件较为复杂，受理时间较短，需跨年度办理。              </t>
    </r>
    <r>
      <rPr>
        <b/>
        <sz val="9"/>
        <color theme="1"/>
        <rFont val="宋体"/>
        <charset val="134"/>
        <scheme val="minor"/>
      </rPr>
      <t>改进措施：</t>
    </r>
    <r>
      <rPr>
        <sz val="9"/>
        <color theme="1"/>
        <rFont val="宋体"/>
        <charset val="134"/>
        <scheme val="minor"/>
      </rPr>
      <t>化部门联动机制、推行执行繁简分流建设、加大仲裁裁决执行力度等方式，提高案件结案率。</t>
    </r>
  </si>
  <si>
    <t>质量指标</t>
  </si>
  <si>
    <t>裁判文书应上尽上率</t>
  </si>
  <si>
    <t>采购设备质量验收合格率</t>
  </si>
  <si>
    <t>当场登记立案率</t>
  </si>
  <si>
    <t>&gt;=80%</t>
  </si>
  <si>
    <t>当庭宣判率</t>
  </si>
  <si>
    <t>&gt;=75%</t>
  </si>
  <si>
    <t>=87%</t>
  </si>
  <si>
    <t>法定审限内结案率</t>
  </si>
  <si>
    <t>&gt;=90%</t>
  </si>
  <si>
    <t>=99.43%</t>
  </si>
  <si>
    <t>改判率</t>
  </si>
  <si>
    <t>&lt;=3%</t>
  </si>
  <si>
    <t>=0%</t>
  </si>
  <si>
    <r>
      <rPr>
        <b/>
        <sz val="9"/>
        <color theme="1"/>
        <rFont val="宋体"/>
        <charset val="134"/>
        <scheme val="minor"/>
      </rPr>
      <t>偏差原因：</t>
    </r>
    <r>
      <rPr>
        <sz val="9"/>
        <color theme="1"/>
        <rFont val="宋体"/>
        <charset val="134"/>
        <scheme val="minor"/>
      </rPr>
      <t>已完成年度目标，因系统原因导致扣分。</t>
    </r>
  </si>
  <si>
    <t>立案变更率</t>
  </si>
  <si>
    <t>庭审直播率</t>
  </si>
  <si>
    <t>&gt;=85%</t>
  </si>
  <si>
    <t>一审案件服判息诉率</t>
  </si>
  <si>
    <t>执结率</t>
  </si>
  <si>
    <t>=68.33%</t>
  </si>
  <si>
    <t>执行标的到位率</t>
  </si>
  <si>
    <t>&gt;=95%</t>
  </si>
  <si>
    <t>时效指标</t>
  </si>
  <si>
    <t>办结案件及时性</t>
  </si>
  <si>
    <t>及时</t>
  </si>
  <si>
    <t>采购设备及时性</t>
  </si>
  <si>
    <t>受理案件及时性</t>
  </si>
  <si>
    <t>成本指标</t>
  </si>
  <si>
    <t>成本控制情况</t>
  </si>
  <si>
    <t>在预算范围内</t>
  </si>
  <si>
    <t>效益指标</t>
  </si>
  <si>
    <t>经济效益指标</t>
  </si>
  <si>
    <t>挽回经济损失效果</t>
  </si>
  <si>
    <t>显著</t>
  </si>
  <si>
    <t>社会效益指标</t>
  </si>
  <si>
    <t>保障社会公平正义有效性</t>
  </si>
  <si>
    <t>有效</t>
  </si>
  <si>
    <t>民事案件调解撤诉率</t>
  </si>
  <si>
    <r>
      <rPr>
        <b/>
        <sz val="9"/>
        <color theme="1"/>
        <rFont val="宋体"/>
        <charset val="134"/>
        <scheme val="minor"/>
      </rPr>
      <t>偏差原因：</t>
    </r>
    <r>
      <rPr>
        <sz val="9"/>
        <color theme="1"/>
        <rFont val="宋体"/>
        <charset val="134"/>
        <scheme val="minor"/>
      </rPr>
      <t xml:space="preserve">本年度已完成年度目标，指标值设置偏低。                  </t>
    </r>
    <r>
      <rPr>
        <b/>
        <sz val="9"/>
        <color theme="1"/>
        <rFont val="宋体"/>
        <charset val="134"/>
        <scheme val="minor"/>
      </rPr>
      <t>改进措施：</t>
    </r>
    <r>
      <rPr>
        <sz val="9"/>
        <color theme="1"/>
        <rFont val="宋体"/>
        <charset val="134"/>
        <scheme val="minor"/>
      </rPr>
      <t>加强绩效管理，提高绩效目标编制的准确性。</t>
    </r>
  </si>
  <si>
    <t>生态效益指标</t>
  </si>
  <si>
    <t>打击生态犯罪，维护生态秩序</t>
  </si>
  <si>
    <t>维护</t>
  </si>
  <si>
    <t>加强生态环境保护效果</t>
  </si>
  <si>
    <t>明显</t>
  </si>
  <si>
    <t>可持续影响指标</t>
  </si>
  <si>
    <t>案件审判管理机制健全性</t>
  </si>
  <si>
    <t>配套设备完备性</t>
  </si>
  <si>
    <t>审判信息公开管理</t>
  </si>
  <si>
    <t>加强</t>
  </si>
  <si>
    <t>满意度指标</t>
  </si>
  <si>
    <t>服务对象满意度指标</t>
  </si>
  <si>
    <t>当事人满意度</t>
  </si>
  <si>
    <t>=96%</t>
  </si>
  <si>
    <t>法院工作人员满意度</t>
  </si>
  <si>
    <t>总分</t>
  </si>
  <si>
    <t>说明</t>
  </si>
  <si>
    <t>无。</t>
  </si>
  <si>
    <t>物业费</t>
  </si>
  <si>
    <t>按时完成物业管理工作，如房屋建筑日常管理维护、基础设施设备、水电暖等公共管网设施的保障、运行、维护维修管理服务，电梯的维修保养服务，清洁保洁服务，绿化养护服务，负责公共秩序及治安管理等工作，满足法院后勤保障基本需求，保障日常审判工作正常开展；有利于加强单位安全管理，有利于美化单位环境，为工作人员创造优良的办公环境。使得案件审判能够顺利开展，工作环境得到优化改善，后勤保障能力得到提升，确保2022年度法院机关审判场地的安全以及法院工作的正常运行。</t>
  </si>
  <si>
    <t>2022年物业费致力于维护我院基础设施正常运行，一是及时支付物业费、水电费，保障我院保洁工作、绿化工作等按时完成；按时完成物业管理工作，如房屋建筑日常管理维护、基础设施设备、水电暖等公共管网设施的保障、运行、维护维修管理服务，电梯的维修保养服务，清洁保洁服务，绿化养护服务，负责公共秩序及治安管理等工作，满足法院后勤保障基本需求，保障日常审判工作正常开展；有利于加强单位安全管理，有利于美化单位环境，为工作人员创造优良的办公环境。使得案件审判能够顺利开展，工作环境得到优化改善，后勤保障能力得到提升，确保2022年度法院机关审判场地的安全以及法院工作的正常运行。</t>
  </si>
  <si>
    <t>公共设施运行维护完成率</t>
  </si>
  <si>
    <t>聘用保安、保洁人数</t>
  </si>
  <si>
    <t>=5</t>
  </si>
  <si>
    <t>日常保洁、清洗完成率</t>
  </si>
  <si>
    <t>日常维护范围覆盖率</t>
  </si>
  <si>
    <t>室内外绿化养护完成率</t>
  </si>
  <si>
    <t>室内外公共设施完好率</t>
  </si>
  <si>
    <t>维修维护验收合格率</t>
  </si>
  <si>
    <t>物业有效投诉处理率</t>
  </si>
  <si>
    <t>保洁工作完成及时性</t>
  </si>
  <si>
    <t>绿化养护完成及时性</t>
  </si>
  <si>
    <t>室内外公共设施维护及时性</t>
  </si>
  <si>
    <t>业主维修申报处理及时性</t>
  </si>
  <si>
    <t>法院公共秩序维护能力</t>
  </si>
  <si>
    <t>提升</t>
  </si>
  <si>
    <t>提升办案及办公环境整洁性</t>
  </si>
  <si>
    <t>有效保障审判服务</t>
  </si>
  <si>
    <t>有效保障</t>
  </si>
  <si>
    <t>合同管理机制健全性</t>
  </si>
  <si>
    <t>物业管理机制健全性</t>
  </si>
  <si>
    <t>全省法院业务费</t>
  </si>
  <si>
    <t>按计划完成办公设备和专用设备的采购工作并完成验收，确保本年度受理案件和执行工作顺利完成，各类案件结案率达80%以上。为促进案件审判及法院各项事业运转提供有力保障。</t>
  </si>
  <si>
    <t>2022年全年，我院按照计划完成了各项业务活动，为我院开展司法工作提供了必要保障，提升了司法公信力，有效地维护了社会秩序。</t>
  </si>
  <si>
    <t>采购办公设备完成率</t>
  </si>
  <si>
    <t>采购专用设备完成率</t>
  </si>
  <si>
    <t>设备维修（护）完成率</t>
  </si>
  <si>
    <t>审判各类案件完成情况</t>
  </si>
  <si>
    <t>=84.95%</t>
  </si>
  <si>
    <r>
      <rPr>
        <b/>
        <sz val="9"/>
        <color theme="1"/>
        <rFont val="宋体"/>
        <charset val="134"/>
        <scheme val="minor"/>
      </rPr>
      <t>偏差原因：</t>
    </r>
    <r>
      <rPr>
        <sz val="9"/>
        <color theme="1"/>
        <rFont val="宋体"/>
        <charset val="134"/>
        <scheme val="minor"/>
      </rPr>
      <t xml:space="preserve">部分案件较为复杂，受理时间较短，需跨年度办理。              </t>
    </r>
    <r>
      <rPr>
        <b/>
        <sz val="9"/>
        <color theme="1"/>
        <rFont val="宋体"/>
        <charset val="134"/>
        <scheme val="minor"/>
      </rPr>
      <t>改进措施：</t>
    </r>
    <r>
      <rPr>
        <sz val="9"/>
        <color theme="1"/>
        <rFont val="宋体"/>
        <charset val="134"/>
        <scheme val="minor"/>
      </rPr>
      <t>化部门联动机制、推行执行繁简分流建设、加大仲裁裁决执行力度等方式，提高案件结案率。</t>
    </r>
  </si>
  <si>
    <t>受理各类案件完成情况</t>
  </si>
  <si>
    <t>=99.45%</t>
  </si>
  <si>
    <t>设备采购验收合格率</t>
  </si>
  <si>
    <t>设备维修（护）验收合格率</t>
  </si>
  <si>
    <t>办公设备购置及时性</t>
  </si>
  <si>
    <t>设备维修（护）及时性</t>
  </si>
  <si>
    <t>专用设备采购及时性</t>
  </si>
  <si>
    <t>资产配置符合政策标准</t>
  </si>
  <si>
    <t>符合</t>
  </si>
  <si>
    <t>采购机制健全性</t>
  </si>
  <si>
    <r>
      <rPr>
        <b/>
        <sz val="20"/>
        <color rgb="FF000000"/>
        <rFont val="宋体"/>
        <charset val="134"/>
      </rPr>
      <t>2022年</t>
    </r>
    <r>
      <rPr>
        <b/>
        <u/>
        <sz val="20"/>
        <color rgb="FF000000"/>
        <rFont val="宋体"/>
        <charset val="134"/>
      </rPr>
      <t>洮河林区法院</t>
    </r>
    <r>
      <rPr>
        <b/>
        <sz val="20"/>
        <color rgb="FF000000"/>
        <rFont val="宋体"/>
        <charset val="134"/>
      </rPr>
      <t>部门（单位）整体支出绩效自评表</t>
    </r>
  </si>
  <si>
    <t>洮河林区法院</t>
  </si>
  <si>
    <t>目标1：强化审判职能，维护公民、法人的合法权益，保障林区社会稳定和各项生产建设的顺利进行，法定审限内结案率达到100%。</t>
  </si>
  <si>
    <t>目标1完成情况：我院共受理各类诉讼案件33件（旧存3件，新收30件），已结30件，未结3件，结案率88%；刑事新收13件（旧存1件，新收12件），已结12件，未结1件，结案率92%；民事新收8件（旧存1件，新收7件），已结7件，未结1件，结案率87.5%；执行新收10件（旧存1件，新收首次执行5件，执恢3件，执异1件），已结9件，未结1件，结案率80%；行政新收2件，已结2件，结案率100%。审执质效各项评估数据均实现合理区间内良性运行，继续保持良好稳健运行态势。</t>
  </si>
  <si>
    <t>目标2：加强党的政治建设，推动法院工作新发展。</t>
  </si>
  <si>
    <t>目标2完成情况：我院组织全院干警政治理论业务专题学习二十大精神6次，同时，党组理论中心学习组（扩大）会议专题学习2次，10名干警做了学习交流。始终坚持“抓党建带队建促审判”总体工作思路，加强组织建设。截止11月30日，召开党组会议20次，党组理论学习中心组学习12次，全院干警集中学习32次。组织干警学习《人民法院工作人员处分条例》《人民法院警示教育案例选编》，以观看警示片、观摩网上庭审直播、听视频讲座等形式教育引导全体干警树立正确的权力观、地位观、利益观，自觉抵制社会不良生活习俗的诱惑和干扰。</t>
  </si>
  <si>
    <t>目标3：深化队伍建设，做好教育培训及宣传工作。突出重点加强业务能力培训，结合本院工作实际，重视干警继续教育工作，进一步加强宣传工作。</t>
  </si>
  <si>
    <t>目标3完成情况：结合本院工作实际，在做好疫情常态化防控的前提下，2022年选派6人次参加上级法院培训班6期。我院督促干警完成全省公务员网络培训，参加27人，成绩合格27人，合格率100%；参加2022年度甘肃省国家工作人员学法考试27人，成绩合格27人，合格率100%。在林区中院网、微信公众号等投稿，宣传林区法院，总结新闻宣传工作经验，加强宣传工作力度，落实宣传任务责任制，共完成稿件刊发39篇。完成调研报告4篇。积极开展普法宣传及诉讼服务调研工作。开展“6.5”世界环境日、“世界野生动植物日”普法宣传活动，共发放宣传资料700余份，环保宣传袋100余个。</t>
  </si>
  <si>
    <t>=96.17%</t>
  </si>
  <si>
    <t>=82.21%</t>
  </si>
  <si>
    <r>
      <rPr>
        <b/>
        <sz val="10.5"/>
        <color rgb="FF000000"/>
        <rFont val="宋体"/>
        <charset val="134"/>
      </rPr>
      <t>偏差原因：</t>
    </r>
    <r>
      <rPr>
        <sz val="10.5"/>
        <color rgb="FF000000"/>
        <rFont val="宋体"/>
        <charset val="134"/>
      </rPr>
      <t xml:space="preserve">上年结转项目资金在本年形成支出以及本年项目资金支出增加。      </t>
    </r>
    <r>
      <rPr>
        <b/>
        <sz val="10.5"/>
        <color rgb="FF000000"/>
        <rFont val="宋体"/>
        <charset val="134"/>
      </rPr>
      <t>改进措施：</t>
    </r>
    <r>
      <rPr>
        <sz val="10.5"/>
        <color rgb="FF000000"/>
        <rFont val="宋体"/>
        <charset val="134"/>
      </rPr>
      <t>加快项目实施进度，提高预算资金执行率。</t>
    </r>
  </si>
  <si>
    <t>=70.15%</t>
  </si>
  <si>
    <r>
      <rPr>
        <b/>
        <sz val="10.5"/>
        <color rgb="FF000000"/>
        <rFont val="宋体"/>
        <charset val="134"/>
      </rPr>
      <t>偏差原因：</t>
    </r>
    <r>
      <rPr>
        <sz val="10.5"/>
        <color rgb="FF000000"/>
        <rFont val="宋体"/>
        <charset val="134"/>
      </rPr>
      <t xml:space="preserve">绩效指标值设置为定性指标导致扣分，本年三公经费未超预算。      </t>
    </r>
    <r>
      <rPr>
        <b/>
        <sz val="10.5"/>
        <color rgb="FF000000"/>
        <rFont val="宋体"/>
        <charset val="134"/>
      </rPr>
      <t>改进措施：</t>
    </r>
    <r>
      <rPr>
        <sz val="10.5"/>
        <color rgb="FF000000"/>
        <rFont val="宋体"/>
        <charset val="134"/>
      </rPr>
      <t>加强预算绩效管理，提高绩效目标编制的准确性、合理性。</t>
    </r>
  </si>
  <si>
    <t>=-70.07%</t>
  </si>
  <si>
    <r>
      <rPr>
        <b/>
        <sz val="10.5"/>
        <color rgb="FF000000"/>
        <rFont val="宋体"/>
        <charset val="134"/>
      </rPr>
      <t>偏差原因：</t>
    </r>
    <r>
      <rPr>
        <sz val="10.5"/>
        <color rgb="FF000000"/>
        <rFont val="宋体"/>
        <charset val="134"/>
      </rPr>
      <t xml:space="preserve">绩效指标值设置为定性指标导致扣分，本年已完成年度目标。        </t>
    </r>
    <r>
      <rPr>
        <b/>
        <sz val="10.5"/>
        <color rgb="FF000000"/>
        <rFont val="宋体"/>
        <charset val="134"/>
      </rPr>
      <t>改进措施：</t>
    </r>
    <r>
      <rPr>
        <sz val="10.5"/>
        <color rgb="FF000000"/>
        <rFont val="宋体"/>
        <charset val="134"/>
      </rPr>
      <t>加强预算绩效管理，提高绩效目标编制的准确性、合理性。</t>
    </r>
  </si>
  <si>
    <t>产出数量指标1—受理各类案件工作完成情况</t>
  </si>
  <si>
    <t>产出数量指标2—审结各类案件工作完成情况</t>
  </si>
  <si>
    <t>产出数量指标3—审理执行案件工作完成情况</t>
  </si>
  <si>
    <t>=90%</t>
  </si>
  <si>
    <t>产出数量指标4—化解信访纠纷工作完成情况</t>
  </si>
  <si>
    <t>产出数量指标5—参加培训期数</t>
  </si>
  <si>
    <t>=15期</t>
  </si>
  <si>
    <t>=16期</t>
  </si>
  <si>
    <t>产出数量指标6—普法宣传工作完成率</t>
  </si>
  <si>
    <t>=50%</t>
  </si>
  <si>
    <r>
      <rPr>
        <b/>
        <sz val="10.5"/>
        <color rgb="FF000000"/>
        <rFont val="宋体"/>
        <charset val="134"/>
      </rPr>
      <t>偏差原因：</t>
    </r>
    <r>
      <rPr>
        <sz val="10.5"/>
        <color rgb="FF000000"/>
        <rFont val="宋体"/>
        <charset val="134"/>
      </rPr>
      <t xml:space="preserve">受疫情防控影响，深入林区法院辖区普法宣传计划未能实施。      </t>
    </r>
    <r>
      <rPr>
        <b/>
        <sz val="10.5"/>
        <color rgb="FF000000"/>
        <rFont val="宋体"/>
        <charset val="134"/>
      </rPr>
      <t>改进措施：</t>
    </r>
    <r>
      <rPr>
        <sz val="10.5"/>
        <color rgb="FF000000"/>
        <rFont val="宋体"/>
        <charset val="134"/>
      </rPr>
      <t>进一步加强宣传工作的组织领导，丰富宣传内容和形式，加强线上宣传。</t>
    </r>
  </si>
  <si>
    <t>产出数量指标7—审判运行态势分析期数</t>
  </si>
  <si>
    <t>=4期</t>
  </si>
  <si>
    <t>=7期</t>
  </si>
  <si>
    <t>产出数量指标8—采购工作完成率</t>
  </si>
  <si>
    <t>=80%</t>
  </si>
  <si>
    <r>
      <rPr>
        <b/>
        <sz val="10.5"/>
        <color rgb="FF000000"/>
        <rFont val="宋体"/>
        <charset val="134"/>
      </rPr>
      <t>偏差原因：</t>
    </r>
    <r>
      <rPr>
        <sz val="10.5"/>
        <color rgb="FF000000"/>
        <rFont val="宋体"/>
        <charset val="134"/>
      </rPr>
      <t xml:space="preserve">部分专用设备采购计划因资金和基建项目实施影响，未能实施。      </t>
    </r>
    <r>
      <rPr>
        <b/>
        <sz val="10.5"/>
        <color rgb="FF000000"/>
        <rFont val="宋体"/>
        <charset val="134"/>
      </rPr>
      <t>改进措施：</t>
    </r>
    <r>
      <rPr>
        <sz val="10.5"/>
        <color rgb="FF000000"/>
        <rFont val="宋体"/>
        <charset val="134"/>
      </rPr>
      <t>督促项目实施相关部门加快工程建设进度，尽快组织采购专用设备，保障审批工作正常开展。</t>
    </r>
  </si>
  <si>
    <t>产出质量指标1—法定审限内结案率</t>
  </si>
  <si>
    <t>产出质量指标2—执结率</t>
  </si>
  <si>
    <t>产出质量指标3—一审服判息诉率</t>
  </si>
  <si>
    <t>产出质量指标4—送评案件中一类案件比重</t>
  </si>
  <si>
    <t>&gt;=98%</t>
  </si>
  <si>
    <t>产出质量指标5—当场登记立案率</t>
  </si>
  <si>
    <t>产出质量指标6—改判率</t>
  </si>
  <si>
    <r>
      <rPr>
        <b/>
        <sz val="10.5"/>
        <color rgb="FF000000"/>
        <rFont val="宋体"/>
        <charset val="134"/>
      </rPr>
      <t>偏差原因：</t>
    </r>
    <r>
      <rPr>
        <sz val="10.5"/>
        <color rgb="FF000000"/>
        <rFont val="宋体"/>
        <charset val="134"/>
      </rPr>
      <t>系统原因导致扣分，本年已完成年初既定目标。</t>
    </r>
  </si>
  <si>
    <t>产出质量指标7—立案变更率</t>
  </si>
  <si>
    <t>产出质量指标8—执行标的到位率</t>
  </si>
  <si>
    <t>&gt;=20%</t>
  </si>
  <si>
    <t>=30.25%</t>
  </si>
  <si>
    <r>
      <rPr>
        <b/>
        <sz val="10.5"/>
        <color rgb="FF000000"/>
        <rFont val="宋体"/>
        <charset val="134"/>
      </rPr>
      <t>偏差原因：</t>
    </r>
    <r>
      <rPr>
        <sz val="10.5"/>
        <color rgb="FF000000"/>
        <rFont val="宋体"/>
        <charset val="134"/>
      </rPr>
      <t xml:space="preserve">年度目标值设置偏低，实际完成值超年度目标值130%。             </t>
    </r>
    <r>
      <rPr>
        <b/>
        <sz val="10.5"/>
        <color rgb="FF000000"/>
        <rFont val="宋体"/>
        <charset val="134"/>
      </rPr>
      <t>改进措施：</t>
    </r>
    <r>
      <rPr>
        <sz val="10.5"/>
        <color rgb="FF000000"/>
        <rFont val="宋体"/>
        <charset val="134"/>
      </rPr>
      <t>加强预算绩效管理，提高绩效目标编制的准确性、合理性。</t>
    </r>
  </si>
  <si>
    <t>产出质量指标9—信访案件化解率</t>
  </si>
  <si>
    <t>产出质量指标10—裁判文书应上尽上率</t>
  </si>
  <si>
    <t>产出质量指标11—庭审直播率</t>
  </si>
  <si>
    <t>=85.71%</t>
  </si>
  <si>
    <t>产出质量指标12—当庭宣判率</t>
  </si>
  <si>
    <t>&gt;=25%</t>
  </si>
  <si>
    <r>
      <rPr>
        <b/>
        <sz val="10.5"/>
        <color rgb="FF000000"/>
        <rFont val="宋体"/>
        <charset val="134"/>
      </rPr>
      <t>偏差原因：</t>
    </r>
    <r>
      <rPr>
        <sz val="10.5"/>
        <color rgb="FF000000"/>
        <rFont val="宋体"/>
        <charset val="134"/>
      </rPr>
      <t xml:space="preserve">年度目标值设置偏低，实际完成值超年度目标值130%。            </t>
    </r>
    <r>
      <rPr>
        <b/>
        <sz val="10.5"/>
        <color rgb="FF000000"/>
        <rFont val="宋体"/>
        <charset val="134"/>
      </rPr>
      <t>改进措施：</t>
    </r>
    <r>
      <rPr>
        <sz val="10.5"/>
        <color rgb="FF000000"/>
        <rFont val="宋体"/>
        <charset val="134"/>
      </rPr>
      <t>加强预算绩效管理，提高绩效目标编制的准确性、合理性。</t>
    </r>
  </si>
  <si>
    <t>产出质量指标13—采购设备验收合格率</t>
  </si>
  <si>
    <t>产出质量指标14—林区普法宣传教育效果</t>
  </si>
  <si>
    <t>产出时效指标1—受理案件及时性</t>
  </si>
  <si>
    <t>产出时效指标2—办结案件及时性</t>
  </si>
  <si>
    <t>产出成本指标—成本控制情况</t>
  </si>
  <si>
    <t>经济效益指标1—挽回经济损失效果</t>
  </si>
  <si>
    <t>社会效益指标1—民事案件调解撤诉率</t>
  </si>
  <si>
    <t>&gt;=70%</t>
  </si>
  <si>
    <t>=83.27%</t>
  </si>
  <si>
    <t>社会效益指标2—化解社会矛盾，维护社会稳定</t>
  </si>
  <si>
    <t>社会效益指标3—维护司法公正</t>
  </si>
  <si>
    <t>生态效益指标1—打击生态犯罪，维护生态秩序</t>
  </si>
  <si>
    <t>生态效益指标2—加强生态环境保护</t>
  </si>
  <si>
    <t>服务对象1的满意度</t>
  </si>
  <si>
    <t>=95%</t>
  </si>
  <si>
    <t>服务对象2的满意度</t>
  </si>
  <si>
    <t>服务对象3的满意度</t>
  </si>
  <si>
    <t>参加培训人员满意度</t>
  </si>
  <si>
    <t>其他需要说明的问题：无。</t>
  </si>
  <si>
    <r>
      <rPr>
        <b/>
        <sz val="20"/>
        <color theme="1"/>
        <rFont val="宋体"/>
        <charset val="134"/>
      </rPr>
      <t>2022年</t>
    </r>
    <r>
      <rPr>
        <b/>
        <u/>
        <sz val="20"/>
        <color theme="1"/>
        <rFont val="宋体"/>
        <charset val="134"/>
      </rPr>
      <t>洮河林区法院</t>
    </r>
    <r>
      <rPr>
        <b/>
        <sz val="20"/>
        <color theme="1"/>
        <rFont val="宋体"/>
        <charset val="134"/>
      </rPr>
      <t>部门预算项目支出绩效自评表</t>
    </r>
  </si>
  <si>
    <t>业务费（本级）</t>
  </si>
  <si>
    <t>确保本年度受理案件和执行工作顺利完成，各类案件法定审限内结案率达100%。为促进案件审判及法院各项事业运转提供有力保障。</t>
  </si>
  <si>
    <t>通过项目实施，保障了办公办案、公务用车运行维护、办公经费开支、资产购置、党建、工会、法制宣传所需经费。保证了法院正常运转，审判执行等各项工作有序开展。</t>
  </si>
  <si>
    <t>参加培训期数</t>
  </si>
  <si>
    <t>≥10期</t>
  </si>
  <si>
    <t>审理各类案件完成情况</t>
  </si>
  <si>
    <t>专用设备采购完成率</t>
  </si>
  <si>
    <r>
      <rPr>
        <b/>
        <sz val="9"/>
        <color theme="1"/>
        <rFont val="宋体"/>
        <charset val="134"/>
        <scheme val="minor"/>
      </rPr>
      <t>偏差原因：</t>
    </r>
    <r>
      <rPr>
        <sz val="9"/>
        <color theme="1"/>
        <rFont val="宋体"/>
        <charset val="134"/>
        <scheme val="minor"/>
      </rPr>
      <t>部分专用设备采购计划因资金和基建项目实施影响，未能实施。</t>
    </r>
    <r>
      <rPr>
        <b/>
        <sz val="9"/>
        <color theme="1"/>
        <rFont val="宋体"/>
        <charset val="134"/>
        <scheme val="minor"/>
      </rPr>
      <t>改进措施：</t>
    </r>
    <r>
      <rPr>
        <sz val="9"/>
        <color theme="1"/>
        <rFont val="宋体"/>
        <charset val="134"/>
        <scheme val="minor"/>
      </rPr>
      <t>督促项目实施相关部门加快工程建设进度，尽快组织采购专用设备，保障审判工作正常开展。</t>
    </r>
  </si>
  <si>
    <t>法制宣传工作完成率</t>
  </si>
  <si>
    <r>
      <rPr>
        <b/>
        <sz val="9"/>
        <color theme="1"/>
        <rFont val="宋体"/>
        <charset val="134"/>
        <scheme val="minor"/>
      </rPr>
      <t>偏差原因：</t>
    </r>
    <r>
      <rPr>
        <sz val="9"/>
        <color theme="1"/>
        <rFont val="宋体"/>
        <charset val="134"/>
        <scheme val="minor"/>
      </rPr>
      <t xml:space="preserve">受疫情防控影响，深入林区法院辖区普法宣传计划未能实施。 </t>
    </r>
    <r>
      <rPr>
        <b/>
        <sz val="9"/>
        <color theme="1"/>
        <rFont val="宋体"/>
        <charset val="134"/>
        <scheme val="minor"/>
      </rPr>
      <t>改进措施：</t>
    </r>
    <r>
      <rPr>
        <sz val="9"/>
        <color theme="1"/>
        <rFont val="宋体"/>
        <charset val="134"/>
        <scheme val="minor"/>
      </rPr>
      <t>进一步加强宣传工作的组织领导，丰富宣传内容和形式，加强线上宣传。</t>
    </r>
  </si>
  <si>
    <t>法制宣传效果</t>
  </si>
  <si>
    <t>良好</t>
  </si>
  <si>
    <t>≥90%</t>
  </si>
  <si>
    <t>采购设备验收合格率</t>
  </si>
  <si>
    <t>培训工作及时性</t>
  </si>
  <si>
    <t>法制宣传及时性</t>
  </si>
  <si>
    <t>采购管理机制健全性</t>
  </si>
  <si>
    <t>大力加强人民法院内部管理，建立健全司法权力运行。一是审判执行成效显著，在案件数量有所增加的情况下，加强审判管理，抓好均衡高效结案。二是确保本年度审判执行工作的正常开展，更好的维护国家法制、法律的权威、公平正义、维护社会稳定和谐。</t>
  </si>
  <si>
    <t>通过项目实施，提高了审判执行经费保障水平。我院办案业务费主要用于支付干警办公办案差旅费办公费，购置办公所需资产等，确保本年审判执行工作的正常开展，有效履行了促进林区社会经济和谐稳定发展的职能，达到了公众认同、当事人满意的效果。</t>
  </si>
  <si>
    <t>采购其他专用设备完成率</t>
  </si>
  <si>
    <r>
      <rPr>
        <b/>
        <sz val="9"/>
        <color theme="1"/>
        <rFont val="宋体"/>
        <charset val="134"/>
        <scheme val="minor"/>
      </rPr>
      <t>偏差原因：</t>
    </r>
    <r>
      <rPr>
        <sz val="9"/>
        <color theme="1"/>
        <rFont val="宋体"/>
        <charset val="134"/>
        <scheme val="minor"/>
      </rPr>
      <t xml:space="preserve">部分采购计划因资金和基建项目实施影响，未能实施。             </t>
    </r>
    <r>
      <rPr>
        <b/>
        <sz val="9"/>
        <color theme="1"/>
        <rFont val="宋体"/>
        <charset val="134"/>
        <scheme val="minor"/>
      </rPr>
      <t>改进措施：</t>
    </r>
    <r>
      <rPr>
        <sz val="9"/>
        <color theme="1"/>
        <rFont val="宋体"/>
        <charset val="134"/>
        <scheme val="minor"/>
      </rPr>
      <t>督促项目实施相关部门加快工程建设进度，尽快组织采购专用设备，保障审判工作正常开展。</t>
    </r>
  </si>
  <si>
    <t>维修工作完成率</t>
  </si>
  <si>
    <t>≤3%</t>
  </si>
  <si>
    <r>
      <rPr>
        <b/>
        <sz val="9"/>
        <color theme="1"/>
        <rFont val="宋体"/>
        <charset val="134"/>
        <scheme val="minor"/>
      </rPr>
      <t>偏差原因：</t>
    </r>
    <r>
      <rPr>
        <sz val="9"/>
        <color theme="1"/>
        <rFont val="宋体"/>
        <charset val="134"/>
        <scheme val="minor"/>
      </rPr>
      <t xml:space="preserve">本年无立案变更案件，指标目标值设置为定性指标导致扣分。 </t>
    </r>
    <r>
      <rPr>
        <b/>
        <sz val="9"/>
        <color theme="1"/>
        <rFont val="宋体"/>
        <charset val="134"/>
        <scheme val="minor"/>
      </rPr>
      <t>改进措施：</t>
    </r>
    <r>
      <rPr>
        <sz val="9"/>
        <color theme="1"/>
        <rFont val="宋体"/>
        <charset val="134"/>
        <scheme val="minor"/>
      </rPr>
      <t>加强预算绩效管理，提高绩效目标编制的准确性、合理性。</t>
    </r>
  </si>
  <si>
    <t>≥20%</t>
  </si>
  <si>
    <r>
      <rPr>
        <b/>
        <sz val="9"/>
        <color theme="1"/>
        <rFont val="宋体"/>
        <charset val="134"/>
        <scheme val="minor"/>
      </rPr>
      <t>偏差原因：</t>
    </r>
    <r>
      <rPr>
        <sz val="9"/>
        <color theme="1"/>
        <rFont val="宋体"/>
        <charset val="134"/>
        <scheme val="minor"/>
      </rPr>
      <t xml:space="preserve">指标目标值设置为定性指标导致扣分，本年已完成年度目标。  </t>
    </r>
    <r>
      <rPr>
        <b/>
        <sz val="9"/>
        <color theme="1"/>
        <rFont val="宋体"/>
        <charset val="134"/>
        <scheme val="minor"/>
      </rPr>
      <t>改进措施：</t>
    </r>
    <r>
      <rPr>
        <sz val="9"/>
        <color theme="1"/>
        <rFont val="宋体"/>
        <charset val="134"/>
        <scheme val="minor"/>
      </rPr>
      <t>加强预算绩效管理，提高绩效目标编制的准确性、合理性。</t>
    </r>
  </si>
  <si>
    <t>≥80%</t>
  </si>
  <si>
    <t>法院安全事故发生率</t>
  </si>
  <si>
    <t>≥25%</t>
  </si>
  <si>
    <r>
      <rPr>
        <b/>
        <sz val="9"/>
        <color theme="1"/>
        <rFont val="宋体"/>
        <charset val="134"/>
        <scheme val="minor"/>
      </rPr>
      <t>偏差原因：</t>
    </r>
    <r>
      <rPr>
        <sz val="9"/>
        <color theme="1"/>
        <rFont val="宋体"/>
        <charset val="134"/>
        <scheme val="minor"/>
      </rPr>
      <t xml:space="preserve">本年无改判案件，指标目标值设置为定性指标导致扣分。     </t>
    </r>
    <r>
      <rPr>
        <b/>
        <sz val="9"/>
        <color theme="1"/>
        <rFont val="宋体"/>
        <charset val="134"/>
        <scheme val="minor"/>
      </rPr>
      <t>改进措施：</t>
    </r>
    <r>
      <rPr>
        <sz val="9"/>
        <color theme="1"/>
        <rFont val="宋体"/>
        <charset val="134"/>
        <scheme val="minor"/>
      </rPr>
      <t>加强预算绩效管理，提高绩效目标编制的准确性、合理性。</t>
    </r>
  </si>
  <si>
    <t>信访案件化解率</t>
  </si>
  <si>
    <t>≥75%</t>
  </si>
  <si>
    <t>采购及时性</t>
  </si>
  <si>
    <t>维修及时性</t>
  </si>
  <si>
    <t>≥70%</t>
  </si>
  <si>
    <t>审判监督机制健全性</t>
  </si>
  <si>
    <t>同公安、检察机关协调沟通情况</t>
  </si>
  <si>
    <t>物业费（本级）</t>
  </si>
  <si>
    <t>1.配备安保、保洁人员。2.办公楼配备安检机和物品存放柜，有序管理院内车辆停放。3.保安负责外来人员身份信息的核对，杜绝外来无关人员进入办公区域，影响日常办公。通过引入物业管理更好的保障审判业务大楼的环境宽敞、明亮等，各种设施设备正常运转，满足审判业务的需要，有利于人民法院充分发挥其职能，维护社会公平正义。</t>
  </si>
  <si>
    <t>1.配备1名安保人员。2.办公楼配备安检机和物品存放柜，有序管理院内车辆停放。3.保安负责外来人员身份信息的核对，杜绝外来无关人员进入办公区域，影响日常办公。</t>
  </si>
  <si>
    <t>1人</t>
  </si>
  <si>
    <t>=1人</t>
  </si>
  <si>
    <r>
      <rPr>
        <b/>
        <sz val="9"/>
        <color theme="1"/>
        <rFont val="宋体"/>
        <charset val="134"/>
        <scheme val="minor"/>
      </rPr>
      <t>偏差原因：</t>
    </r>
    <r>
      <rPr>
        <sz val="9"/>
        <color theme="1"/>
        <rFont val="宋体"/>
        <charset val="134"/>
        <scheme val="minor"/>
      </rPr>
      <t xml:space="preserve">因受场地条件所限，室外绿化条件不足，未实施办公区域室外绿化。                 </t>
    </r>
    <r>
      <rPr>
        <b/>
        <sz val="9"/>
        <color theme="1"/>
        <rFont val="宋体"/>
        <charset val="134"/>
        <scheme val="minor"/>
      </rPr>
      <t>改进措施：</t>
    </r>
    <r>
      <rPr>
        <sz val="9"/>
        <color theme="1"/>
        <rFont val="宋体"/>
        <charset val="134"/>
        <scheme val="minor"/>
      </rPr>
      <t>持续加大绿化面积，改善工作环境。</t>
    </r>
  </si>
  <si>
    <t>公共设施完好率</t>
  </si>
  <si>
    <t>物业服务保障率</t>
  </si>
  <si>
    <t>公共设施运行维护及时性</t>
  </si>
  <si>
    <r>
      <rPr>
        <b/>
        <sz val="20"/>
        <color rgb="FF000000"/>
        <rFont val="宋体"/>
        <charset val="134"/>
      </rPr>
      <t>2022年</t>
    </r>
    <r>
      <rPr>
        <b/>
        <u/>
        <sz val="20"/>
        <color rgb="FF000000"/>
        <rFont val="宋体"/>
        <charset val="134"/>
      </rPr>
      <t>祁连山林区法院</t>
    </r>
    <r>
      <rPr>
        <b/>
        <sz val="20"/>
        <color rgb="FF000000"/>
        <rFont val="宋体"/>
        <charset val="134"/>
      </rPr>
      <t>部门（单位）整体支出绩效自评表</t>
    </r>
  </si>
  <si>
    <t>祁连山林区法院</t>
  </si>
  <si>
    <t>目标1完成情况：始终坚持把党的政治建设摆在首位，常态化开展习近平新时代中国特色社会主义思想、习近平法治思想、生态文明思想等大学习大研讨大培训活动。2022年共计开展党组理论中心组学习14次，全院政治理论学习45次，党支部大会学习24次，交流研讨20人次，每名干警撰写心得体会9篇。扎实开展“两个确立”主题教育活动。严格落实“三会一课”制度，领导班子带头讲党课，规范开展主题党日活动，加强党建阵地建设，建成1个党员活动室。认真落实党组意识形态工作责任制，定期分析、研判法院意识形态领域工作，全年未发生涉法涉诉重大舆情。</t>
  </si>
  <si>
    <t>目标2：发挥审判职能作用，更好地维护国家法制、法律的权威、公平和正义，维护社会稳定和谐，为林区生态保护提供有力司法保障。</t>
  </si>
  <si>
    <t>目标2完成情况：2022年我院充分发挥审判职能作用，全面加强各项审判执行工作，院党组从大局出发，以本院特色为落脚点，统筹谋划全年工作，制定并印发各项工作要点，为全面完成各项工作任务奠定了基础，指明了方向。全年共受理各类案件19件，审执结18件，审执结率94.7%，法定审限内结案率100%。</t>
  </si>
  <si>
    <t>目标3：加强队伍建设，不断提高政治业务素质。</t>
  </si>
  <si>
    <t>目标3完成情况：通过邀请党校专家讲党课，前往红色教育基地学党史，以理论研讨思党史，开展知识竞赛、心得撰写、朗诵比赛等系列活动悟党史，进一步强化思想政治引领。2022共开展业务学习或专题讲座16次，专家讲座8次，书记员速录测试9次，庭审观摩6次，10人次派往甘州区法院进行为期1个月的跟案培训，2名干警抽调至甘州区法院进行为期一年的挂职锻炼，干警撰写学术论文及调研文章30余篇。同时积极组织干警参加上级法院组织的各类培训，9人次，通过视频方式组织干警参加各类培训36次。加强警示教育，积极做好警示教育与防范工作，组织专题理论学习、典型案例学习，2022年共计开展警示教育7次，进一步加强干警廉洁自律意识，引导干警知敬畏、存戒惧、守底线，筑牢抗腐防变防线。</t>
  </si>
  <si>
    <t>目标4：突出服务保障，全面推动法院科学发展。</t>
  </si>
  <si>
    <t>目标4完成情况：通过院长办公会议讨论研究了财务管理、资产管理、行政管理、队伍管理四个方面39项内控管理制度，强化源头预防和风险防控，构建系统完备、科学规范、运行高效的内控管理体系。成立优化营商环境工作领导小组及专班，统筹安排优化法治化营商环境建设工作，形成《祁连山林区法院优化法治化营商环境工作方案》，从5个方面20条措施全面推进营商环境工作。积极参与生态文明建设，活动共计发放各种宣传资料800余份，接受群众咨询60余人。2022年共撰写各类新闻稿件63篇，省法院刊登1篇，林区中院刊登37篇（其中中院网站刊登18篇，公众号刊登31篇），单位公众号刊载53篇，今日头条刊登50篇。</t>
  </si>
  <si>
    <t>=94.46%</t>
  </si>
  <si>
    <t>=69%</t>
  </si>
  <si>
    <r>
      <rPr>
        <b/>
        <sz val="10.5"/>
        <color rgb="FF000000"/>
        <rFont val="宋体"/>
        <charset val="134"/>
      </rPr>
      <t>偏差原因：</t>
    </r>
    <r>
      <rPr>
        <sz val="10.5"/>
        <color rgb="FF000000"/>
        <rFont val="宋体"/>
        <charset val="134"/>
      </rPr>
      <t xml:space="preserve">本年度年底项目追加预算未形成支出。 </t>
    </r>
    <r>
      <rPr>
        <b/>
        <sz val="10.5"/>
        <color rgb="FF000000"/>
        <rFont val="宋体"/>
        <charset val="134"/>
      </rPr>
      <t>改进措施：</t>
    </r>
    <r>
      <rPr>
        <sz val="10.5"/>
        <color rgb="FF000000"/>
        <rFont val="宋体"/>
        <charset val="134"/>
      </rPr>
      <t>加快项目实施进度，提高项目资金预算执行率。</t>
    </r>
  </si>
  <si>
    <t>=59.79%</t>
  </si>
  <si>
    <t>=4113.37%</t>
  </si>
  <si>
    <r>
      <rPr>
        <b/>
        <sz val="10.5"/>
        <color rgb="FF000000"/>
        <rFont val="宋体"/>
        <charset val="134"/>
      </rPr>
      <t>偏差原因：</t>
    </r>
    <r>
      <rPr>
        <sz val="10.5"/>
        <color rgb="FF000000"/>
        <rFont val="宋体"/>
        <charset val="134"/>
      </rPr>
      <t xml:space="preserve">2021年结转结余资金3.88万元，2022年结转结余资金163.65万元，结转结余资金增加159.77万元。                     </t>
    </r>
    <r>
      <rPr>
        <b/>
        <sz val="10.5"/>
        <color rgb="FF000000"/>
        <rFont val="宋体"/>
        <charset val="134"/>
      </rPr>
      <t>改进措施：</t>
    </r>
    <r>
      <rPr>
        <sz val="10.5"/>
        <color rgb="FF000000"/>
        <rFont val="宋体"/>
        <charset val="134"/>
      </rPr>
      <t>加快项目实施进度，提高项目资金预算执行率。</t>
    </r>
  </si>
  <si>
    <t>产出数量指标1—受理各类案件完成情况</t>
  </si>
  <si>
    <t>产出数量指标2—审判各类案件完成情况</t>
  </si>
  <si>
    <t>=94.74%</t>
  </si>
  <si>
    <t>产出数量指标3—参加各类培训人次</t>
  </si>
  <si>
    <t>&gt;=40人次</t>
  </si>
  <si>
    <t>=45人次</t>
  </si>
  <si>
    <t>产出数量指标4—调研宣传工作完成率</t>
  </si>
  <si>
    <t>产出数量指标5—采购工作完成率</t>
  </si>
  <si>
    <t>=94.7%</t>
  </si>
  <si>
    <t>=84.21%</t>
  </si>
  <si>
    <t>产出质量指标4—当场立案登记率</t>
  </si>
  <si>
    <t>产出质量指标5—改判率</t>
  </si>
  <si>
    <t>产出质量指标6—执行标的到位率</t>
  </si>
  <si>
    <t>=98.07%</t>
  </si>
  <si>
    <t>产出质量指标8—裁判文书应上尽上率</t>
  </si>
  <si>
    <t>产出质量指标9—当庭宣判率</t>
  </si>
  <si>
    <r>
      <rPr>
        <b/>
        <sz val="10.5"/>
        <color rgb="FF000000"/>
        <rFont val="宋体"/>
        <charset val="134"/>
      </rPr>
      <t>偏差原因：</t>
    </r>
    <r>
      <rPr>
        <sz val="10.5"/>
        <color rgb="FF000000"/>
        <rFont val="宋体"/>
        <charset val="134"/>
      </rPr>
      <t xml:space="preserve">当庭宣判率达到50%，未完成年初目标，年度指标值设置偏高。               </t>
    </r>
    <r>
      <rPr>
        <b/>
        <sz val="10.5"/>
        <color rgb="FF000000"/>
        <rFont val="宋体"/>
        <charset val="134"/>
      </rPr>
      <t>改进措施：</t>
    </r>
    <r>
      <rPr>
        <sz val="10.5"/>
        <color rgb="FF000000"/>
        <rFont val="宋体"/>
        <charset val="134"/>
      </rPr>
      <t>提高法官的审判业务能力，充分做好庭前准备，提高当庭宣判率。</t>
    </r>
  </si>
  <si>
    <t>产出质量指标10—庭审直播率</t>
  </si>
  <si>
    <t>=27.28%</t>
  </si>
  <si>
    <r>
      <rPr>
        <b/>
        <sz val="10.5"/>
        <color rgb="FF000000"/>
        <rFont val="宋体"/>
        <charset val="134"/>
      </rPr>
      <t>偏差原因：</t>
    </r>
    <r>
      <rPr>
        <sz val="10.5"/>
        <color rgb="FF000000"/>
        <rFont val="宋体"/>
        <charset val="134"/>
      </rPr>
      <t xml:space="preserve">指标目标值设置较高。  </t>
    </r>
    <r>
      <rPr>
        <b/>
        <sz val="10.5"/>
        <color rgb="FF000000"/>
        <rFont val="宋体"/>
        <charset val="134"/>
      </rPr>
      <t xml:space="preserve">                 改进措施：</t>
    </r>
    <r>
      <rPr>
        <sz val="10.5"/>
        <color rgb="FF000000"/>
        <rFont val="宋体"/>
        <charset val="134"/>
      </rPr>
      <t>进一步明确庭审直播的基本原则、工作规则、工作目标、直播程序等，将直播任务指标进行细化，在案件归档时检查庭审直播相关材料并进行通报，专业人员定期巡查庭审直播软硬件系统等方式，提高庭审直播率。</t>
    </r>
  </si>
  <si>
    <t>产出质量指标11—采购设备质量验收合格率</t>
  </si>
  <si>
    <t>产出质量指标12—普法宣传教育效果</t>
  </si>
  <si>
    <t>产出时效指标4—调研宣传工作及时性</t>
  </si>
  <si>
    <t>产出时效指标5—开展/参加培训及时性</t>
  </si>
  <si>
    <t>=40%</t>
  </si>
  <si>
    <r>
      <rPr>
        <b/>
        <sz val="10.5"/>
        <color rgb="FF000000"/>
        <rFont val="宋体"/>
        <charset val="134"/>
      </rPr>
      <t>偏差原因：</t>
    </r>
    <r>
      <rPr>
        <sz val="10.5"/>
        <color rgb="FF000000"/>
        <rFont val="宋体"/>
        <charset val="134"/>
      </rPr>
      <t xml:space="preserve">受理民事案件5件，申请确认司法调解协议2件，年度指标值设置偏高。                       </t>
    </r>
    <r>
      <rPr>
        <b/>
        <sz val="10.5"/>
        <color rgb="FF000000"/>
        <rFont val="宋体"/>
        <charset val="134"/>
      </rPr>
      <t>改进措施：</t>
    </r>
    <r>
      <rPr>
        <sz val="10.5"/>
        <color rgb="FF000000"/>
        <rFont val="宋体"/>
        <charset val="134"/>
      </rPr>
      <t>提高法官调解意识和能力、做好调解前各项准备工作、采取诉前调解、人民调解、委托调解等多元化调节方式等措施有效提高民事案件调解撤诉率。</t>
    </r>
  </si>
  <si>
    <t>社会效益指标2—维护司法公正</t>
  </si>
  <si>
    <t>有效维护</t>
  </si>
  <si>
    <t>社会效益指标3—化解社会矛盾，维护社会稳定</t>
  </si>
  <si>
    <t>生态效益指标2—改善林区生态环境效果</t>
  </si>
  <si>
    <t>=1</t>
  </si>
  <si>
    <t>辖区内群众满意度</t>
  </si>
  <si>
    <r>
      <rPr>
        <b/>
        <sz val="20"/>
        <color theme="1"/>
        <rFont val="宋体"/>
        <charset val="134"/>
      </rPr>
      <t>2022年</t>
    </r>
    <r>
      <rPr>
        <b/>
        <u/>
        <sz val="20"/>
        <color theme="1"/>
        <rFont val="宋体"/>
        <charset val="134"/>
      </rPr>
      <t>祁连山林区法院</t>
    </r>
    <r>
      <rPr>
        <b/>
        <sz val="20"/>
        <color theme="1"/>
        <rFont val="宋体"/>
        <charset val="134"/>
      </rPr>
      <t>部门预算项目支出绩效自评表</t>
    </r>
  </si>
  <si>
    <t>办案业务费</t>
  </si>
  <si>
    <t>确保本年度受理案件和执行工作顺利完成，各类案件结案率达95%以上。为促进案件审判及法院各项事业运转提供有力保障，让当事人在每一件案件中达到100%的满意度。</t>
  </si>
  <si>
    <t>该项目的实施为日常办案提供了经费保障，提高了办案质量及效率，2022年度本院圆满完成了各类案件审判执行工作。</t>
  </si>
  <si>
    <t>培训工作完成率</t>
  </si>
  <si>
    <t>宣传工作完成率</t>
  </si>
  <si>
    <t>≥95%</t>
  </si>
  <si>
    <t>培训考核通过率</t>
  </si>
  <si>
    <t>≥85%</t>
  </si>
  <si>
    <r>
      <rPr>
        <b/>
        <sz val="9"/>
        <color theme="1"/>
        <rFont val="宋体"/>
        <charset val="134"/>
        <scheme val="minor"/>
      </rPr>
      <t>偏差原因：</t>
    </r>
    <r>
      <rPr>
        <sz val="9"/>
        <color theme="1"/>
        <rFont val="宋体"/>
        <charset val="134"/>
        <scheme val="minor"/>
      </rPr>
      <t xml:space="preserve">指标目标值设置较高。 </t>
    </r>
    <r>
      <rPr>
        <b/>
        <sz val="9"/>
        <color theme="1"/>
        <rFont val="宋体"/>
        <charset val="134"/>
        <scheme val="minor"/>
      </rPr>
      <t xml:space="preserve">                  改进措施：</t>
    </r>
    <r>
      <rPr>
        <sz val="9"/>
        <color theme="1"/>
        <rFont val="宋体"/>
        <charset val="134"/>
        <scheme val="minor"/>
      </rPr>
      <t>进一步明确庭审直播的基本原则、工作规则、工作目标、直播程序等，将直播任务指标进行细化，在案件归档时检查庭审直播相关材料并进行通报，专业人员定期巡查庭审直播软硬件系统等方式，提高庭审直播率。</t>
    </r>
  </si>
  <si>
    <t>开展培训及时性</t>
  </si>
  <si>
    <t>普法宣传及时性</t>
  </si>
  <si>
    <t>成本可控性</t>
  </si>
  <si>
    <t>普法宣传力度</t>
  </si>
  <si>
    <t>≥99%</t>
  </si>
  <si>
    <t>社会发展影响指标</t>
  </si>
  <si>
    <t>辖区公众满意度</t>
  </si>
  <si>
    <t>根据《合同法》和《甘肃省物业管理条例》的要求，在管理规范化，后勤保障体系化，强化队伍建设上取得新突破新进展，改善物业管理区域内的环境卫生和法院安保工作。规范物业管理活动，改善工作环境；强化后勤保障能力；落实物业管理制度，维护合法权益。</t>
  </si>
  <si>
    <t>保障全院各项业务能够顺利开展，工作环境得到优化改善，后勤服务得到了保障，确保我院机关审判场地的安全以及法庭工作的正常运行，有效的杜绝了本院安保隐患，改善了工作环境。</t>
  </si>
  <si>
    <t>日常保洁、清洁完成率</t>
  </si>
  <si>
    <t>室内外绿化养护情况</t>
  </si>
  <si>
    <t>安保、保洁工作完成及时性</t>
  </si>
  <si>
    <t>办公环境整洁度</t>
  </si>
  <si>
    <t>长效管理制度建设</t>
  </si>
  <si>
    <t>完善</t>
  </si>
  <si>
    <t>人员到位率</t>
  </si>
  <si>
    <t>1、在上级部门的高度重视和大力支持下，司法行政机关办案业务经费保障状况有较大改善。2、加快体制更加合理，机制更加有效，管理更加科学，保障更加有力的司法行政运行体制。3、让当事人在每一件案件中达到100%的满意度。4、保证本年度各类案件结案率达到100%。</t>
  </si>
  <si>
    <t>该项目的实施为日常办案提供了经费保障，提高了办案质量及效率，2022年度积极审判各类案件，各类案件审判工作圆满完成，保障了人民群众合法权益，当事人满意度较好。</t>
  </si>
  <si>
    <t>办公用房租赁保障人数</t>
  </si>
  <si>
    <t>=37人</t>
  </si>
  <si>
    <t>=33人</t>
  </si>
  <si>
    <r>
      <rPr>
        <b/>
        <sz val="9"/>
        <color theme="1"/>
        <rFont val="宋体"/>
        <charset val="134"/>
        <scheme val="minor"/>
      </rPr>
      <t>偏差原因：</t>
    </r>
    <r>
      <rPr>
        <sz val="9"/>
        <color theme="1"/>
        <rFont val="宋体"/>
        <charset val="134"/>
        <scheme val="minor"/>
      </rPr>
      <t xml:space="preserve">年初37人，调出5人，调入1人，年末人数33人。                    </t>
    </r>
    <r>
      <rPr>
        <b/>
        <sz val="9"/>
        <color theme="1"/>
        <rFont val="宋体"/>
        <charset val="134"/>
        <scheme val="minor"/>
      </rPr>
      <t>改进措施：</t>
    </r>
    <r>
      <rPr>
        <sz val="9"/>
        <color theme="1"/>
        <rFont val="宋体"/>
        <charset val="134"/>
        <scheme val="minor"/>
      </rPr>
      <t>提高年度指标值编制准确性、合理性。</t>
    </r>
  </si>
  <si>
    <t>办公用房租赁面积</t>
  </si>
  <si>
    <t>=4026.67平方米</t>
  </si>
  <si>
    <t>季度数量完成</t>
  </si>
  <si>
    <t>费用是否得到保障</t>
  </si>
  <si>
    <t>保障</t>
  </si>
  <si>
    <t>结案率提高程度</t>
  </si>
  <si>
    <t>一审案件判服息诉率</t>
  </si>
  <si>
    <r>
      <rPr>
        <b/>
        <sz val="9"/>
        <color theme="1"/>
        <rFont val="宋体"/>
        <charset val="134"/>
        <scheme val="minor"/>
      </rPr>
      <t>偏差原因：</t>
    </r>
    <r>
      <rPr>
        <sz val="9"/>
        <color theme="1"/>
        <rFont val="宋体"/>
        <charset val="134"/>
        <scheme val="minor"/>
      </rPr>
      <t xml:space="preserve">指标目标值设置为定性指标，实际完成目标值。              </t>
    </r>
    <r>
      <rPr>
        <b/>
        <sz val="9"/>
        <color theme="1"/>
        <rFont val="宋体"/>
        <charset val="134"/>
        <scheme val="minor"/>
      </rPr>
      <t>改进措施：</t>
    </r>
    <r>
      <rPr>
        <sz val="9"/>
        <color theme="1"/>
        <rFont val="宋体"/>
        <charset val="134"/>
        <scheme val="minor"/>
      </rPr>
      <t>加强绩效目标管理，合理设置年度指标值。</t>
    </r>
  </si>
  <si>
    <t>项目投入节约性及效益最大化</t>
  </si>
  <si>
    <t>项目完成及效性</t>
  </si>
  <si>
    <t>打击生态犯罪、维护生态秩序</t>
  </si>
  <si>
    <t>案件办理及时性</t>
  </si>
  <si>
    <t>办案程序规范化</t>
  </si>
  <si>
    <t>合规</t>
  </si>
  <si>
    <t>法院各部门间信息共享机制健全性</t>
  </si>
  <si>
    <t>=97%</t>
  </si>
  <si>
    <t>办公用房租赁费</t>
  </si>
  <si>
    <t>该项目的实施能够帮助我院解决亟待解决审判办公用房的问题，为辖区内居民能够及时便利的进行法律诉求提供了方便，进一步维护了林区社会的安全和稳定。</t>
  </si>
  <si>
    <t>1.租赁办公用房4026.67平方米。
2.保障祁连山林区法院中央政法专项编制30人，聘用制书记员10人。在册干警33人，工作人员正常开展相关业务。
3.改善祁连山林区法院办公环境、单位职能正常履行。</t>
  </si>
  <si>
    <t>单位实有人数</t>
  </si>
  <si>
    <t>租赁场地面积数</t>
  </si>
  <si>
    <t>=4026.67㎡</t>
  </si>
  <si>
    <t>结案率提升度（%）</t>
  </si>
  <si>
    <t>项目绩效目标的完整性以及相关性</t>
  </si>
  <si>
    <t>项目投入节约性以及效益最大化</t>
  </si>
  <si>
    <t>司法诉求方便度</t>
  </si>
  <si>
    <t>公众满意度</t>
  </si>
  <si>
    <t>干警满意度（%）</t>
  </si>
  <si>
    <r>
      <rPr>
        <b/>
        <sz val="20"/>
        <color rgb="FF000000"/>
        <rFont val="宋体"/>
        <charset val="134"/>
      </rPr>
      <t>2022年</t>
    </r>
    <r>
      <rPr>
        <b/>
        <u/>
        <sz val="20"/>
        <color rgb="FF000000"/>
        <rFont val="宋体"/>
        <charset val="134"/>
      </rPr>
      <t>白龙江林区法院</t>
    </r>
    <r>
      <rPr>
        <b/>
        <sz val="20"/>
        <color rgb="FF000000"/>
        <rFont val="宋体"/>
        <charset val="134"/>
      </rPr>
      <t>部门（单位）整体支出绩效自评表</t>
    </r>
  </si>
  <si>
    <t>白龙江林区法院</t>
  </si>
  <si>
    <t>目标1：加强党的政治建设，矢志不渝把牢“一个总航向”。</t>
  </si>
  <si>
    <t>目标1完成情况：始终坚持党对司法工作的绝对领导，切实用习近平新时代中国特色社会主义思想武装头脑、指导实践、推动工作。以坚决捍卫“两个确立”的政治自觉，拉高标杆抓落实，增强“四个意识”、坚定“四个自信”，做到“两个维护”。高度重视意识形态工作，持续深入推进党史学习教育常态化长效化，夯实干警思想根基。</t>
  </si>
  <si>
    <t>目标2完成情况：2022年全院共受理各类案件19件（含旧存1件）。其中刑事案件10件，民商事案件6件，执行案件3件，审（执）结17件，结案率89.47％，法定审限内结案率100%。</t>
  </si>
  <si>
    <t>目标3：推进司法改革创新，着力推动新审判法庭建设项目。</t>
  </si>
  <si>
    <t>目标3完成情况：始终把服务保障法治化营商环境作为首要职责和“一把手”工程，优化营商环境推出新举措，在全省法院优化营商环境专项整改期间，开展各类学习活动15次，干警撰写心得体会37篇，发布各类简报文章23篇，集中宣传累计30余小时。积极响应地方政府的疫情防控政策，认真履行属地职责。着力推动新审判法庭建设项目提速增效，审判法庭装饰装修工程、附属工程及电梯工程均在有序推进。</t>
  </si>
  <si>
    <t>目标4：加强队伍素质能力建设，积极开展相关业务培训活动，提高干警业务能力。坚持多元普法宣传，营造浓厚宣传氛围。</t>
  </si>
  <si>
    <t>目标4完成情况：成立青年理论学习小组，扎实推进“两个确立”主题教育。深入学习宣传贯彻党的二十大和省第十四次党代会精神，累计开展40余场次的学习活动，不断筑牢政治信仰根基，坚定不移走好中国特色社会主义法治道路。充分利用“以案释法”、普法讲座、主题日普法宣传等载体，营造浓厚宣传氛围，截止目前，编辑《工作简报》29期，发布今日头条文章41篇、微信公众号文章172篇。</t>
  </si>
  <si>
    <t>=94.63%</t>
  </si>
  <si>
    <t>=35.6%</t>
  </si>
  <si>
    <r>
      <rPr>
        <b/>
        <sz val="10.5"/>
        <color rgb="FF000000"/>
        <rFont val="宋体"/>
        <charset val="134"/>
      </rPr>
      <t>偏差原因：</t>
    </r>
    <r>
      <rPr>
        <sz val="10.5"/>
        <color rgb="FF000000"/>
        <rFont val="宋体"/>
        <charset val="134"/>
      </rPr>
      <t xml:space="preserve">新建审判法庭项目本年未启动，未发生资金支出。                    </t>
    </r>
    <r>
      <rPr>
        <b/>
        <sz val="10.5"/>
        <color rgb="FF000000"/>
        <rFont val="宋体"/>
        <charset val="134"/>
      </rPr>
      <t>改进措施：</t>
    </r>
    <r>
      <rPr>
        <sz val="10.5"/>
        <color rgb="FF000000"/>
        <rFont val="宋体"/>
        <charset val="134"/>
      </rPr>
      <t>督促项目实施相关部门加快工程建设进度，提高资金执行率。</t>
    </r>
  </si>
  <si>
    <t>=69.11%</t>
  </si>
  <si>
    <r>
      <rPr>
        <b/>
        <sz val="10.5"/>
        <color rgb="FF000000"/>
        <rFont val="宋体"/>
        <charset val="134"/>
      </rPr>
      <t>偏差原因：</t>
    </r>
    <r>
      <rPr>
        <sz val="10.5"/>
        <color rgb="FF000000"/>
        <rFont val="宋体"/>
        <charset val="134"/>
      </rPr>
      <t xml:space="preserve">年度指标值设置为定性指标导致扣分，本年“三公经费”未超预算。  </t>
    </r>
    <r>
      <rPr>
        <b/>
        <sz val="10.5"/>
        <color rgb="FF000000"/>
        <rFont val="宋体"/>
        <charset val="134"/>
      </rPr>
      <t>改进措施：</t>
    </r>
    <r>
      <rPr>
        <sz val="10.5"/>
        <color rgb="FF000000"/>
        <rFont val="宋体"/>
        <charset val="134"/>
      </rPr>
      <t>加强预算绩效管理，提高绩效目标编制的合理性、准确性。</t>
    </r>
  </si>
  <si>
    <t>=116.9%</t>
  </si>
  <si>
    <r>
      <rPr>
        <b/>
        <sz val="10.5"/>
        <color rgb="FF000000"/>
        <rFont val="宋体"/>
        <charset val="134"/>
      </rPr>
      <t>偏差原因：</t>
    </r>
    <r>
      <rPr>
        <sz val="10.5"/>
        <color rgb="FF000000"/>
        <rFont val="宋体"/>
        <charset val="134"/>
      </rPr>
      <t xml:space="preserve">2021年结转资金507.72万元，2022年结转资金1101.23万元，结转结余资金增加593.51万元。   </t>
    </r>
    <r>
      <rPr>
        <b/>
        <sz val="10.5"/>
        <color rgb="FF000000"/>
        <rFont val="宋体"/>
        <charset val="134"/>
      </rPr>
      <t>改进措施：</t>
    </r>
    <r>
      <rPr>
        <sz val="10.5"/>
        <color rgb="FF000000"/>
        <rFont val="宋体"/>
        <charset val="134"/>
      </rPr>
      <t>督促项目实施相关部门加快工程建设进度，提高资金执行率。</t>
    </r>
  </si>
  <si>
    <t>=93.33%</t>
  </si>
  <si>
    <t>产出数量指标2—审判各类案件工作完成情况</t>
  </si>
  <si>
    <t>=89.47%</t>
  </si>
  <si>
    <r>
      <rPr>
        <b/>
        <sz val="10.5"/>
        <color rgb="FF000000"/>
        <rFont val="宋体"/>
        <charset val="134"/>
      </rPr>
      <t>偏差原因：</t>
    </r>
    <r>
      <rPr>
        <sz val="10.5"/>
        <color rgb="FF000000"/>
        <rFont val="宋体"/>
        <charset val="134"/>
      </rPr>
      <t xml:space="preserve">部分案件较为复杂，受理时间较短，需跨年度办理。               </t>
    </r>
    <r>
      <rPr>
        <b/>
        <sz val="10.5"/>
        <color rgb="FF000000"/>
        <rFont val="宋体"/>
        <charset val="134"/>
      </rPr>
      <t>改进措施：</t>
    </r>
    <r>
      <rPr>
        <sz val="10.5"/>
        <color rgb="FF000000"/>
        <rFont val="宋体"/>
        <charset val="134"/>
      </rPr>
      <t>采用化部门联动机制、推行执行繁简分流建设、加大仲裁裁决执行力度等方式，提高案件结案率。</t>
    </r>
  </si>
  <si>
    <t>产出数量指标5—制作审判运行态势期数</t>
  </si>
  <si>
    <t>4期</t>
  </si>
  <si>
    <t>产出数量指标6—参加培训期数</t>
  </si>
  <si>
    <t>15期</t>
  </si>
  <si>
    <t>产出数量指标7—进行各类宣传活动次数</t>
  </si>
  <si>
    <t>5次</t>
  </si>
  <si>
    <t>产出数量指标9—审判法庭建设完成率</t>
  </si>
  <si>
    <r>
      <rPr>
        <b/>
        <sz val="10.5"/>
        <color rgb="FF000000"/>
        <rFont val="宋体"/>
        <charset val="134"/>
      </rPr>
      <t>偏差原因：</t>
    </r>
    <r>
      <rPr>
        <sz val="10.5"/>
        <color rgb="FF000000"/>
        <rFont val="宋体"/>
        <charset val="134"/>
      </rPr>
      <t xml:space="preserve">受疫情影响，审批法庭建设进度较慢，目前，审判法庭装饰装修工程、附属工程及电梯工程均在有序推进。              </t>
    </r>
    <r>
      <rPr>
        <b/>
        <sz val="10.5"/>
        <color rgb="FF000000"/>
        <rFont val="宋体"/>
        <charset val="134"/>
      </rPr>
      <t>改进措施：</t>
    </r>
    <r>
      <rPr>
        <sz val="10.5"/>
        <color rgb="FF000000"/>
        <rFont val="宋体"/>
        <charset val="134"/>
      </rPr>
      <t>督促项目实施相关部门加快工程建设进度。</t>
    </r>
  </si>
  <si>
    <t>产出质量指标4—当场登记立案率</t>
  </si>
  <si>
    <t>=85%</t>
  </si>
  <si>
    <r>
      <rPr>
        <b/>
        <sz val="10.5"/>
        <color rgb="FF000000"/>
        <rFont val="宋体"/>
        <charset val="134"/>
      </rPr>
      <t>偏差原因：</t>
    </r>
    <r>
      <rPr>
        <sz val="10.5"/>
        <color rgb="FF000000"/>
        <rFont val="宋体"/>
        <charset val="134"/>
      </rPr>
      <t>系统原因导致扣分。</t>
    </r>
  </si>
  <si>
    <t>产出质量指标6—立案变更率</t>
  </si>
  <si>
    <t>产出质量指标7—执行标的到位率</t>
  </si>
  <si>
    <t>=59.51%</t>
  </si>
  <si>
    <r>
      <rPr>
        <b/>
        <sz val="10.5"/>
        <color rgb="FF000000"/>
        <rFont val="宋体"/>
        <charset val="134"/>
      </rPr>
      <t>偏差原因：</t>
    </r>
    <r>
      <rPr>
        <sz val="10.5"/>
        <color rgb="FF000000"/>
        <rFont val="宋体"/>
        <charset val="134"/>
      </rPr>
      <t xml:space="preserve">执结到位金额5.632万元，执行到位率59.51%。                  </t>
    </r>
    <r>
      <rPr>
        <b/>
        <sz val="10.5"/>
        <color rgb="FF000000"/>
        <rFont val="宋体"/>
        <charset val="134"/>
      </rPr>
      <t>改进措施：</t>
    </r>
    <r>
      <rPr>
        <sz val="10.5"/>
        <color rgb="FF000000"/>
        <rFont val="宋体"/>
        <charset val="134"/>
      </rPr>
      <t>持续加大网络查控和传统查控，分析问题症结，研究解决对策，全力以赴推进案件的执行程度。</t>
    </r>
  </si>
  <si>
    <t>出质量指标8—信访案件化解率</t>
  </si>
  <si>
    <r>
      <rPr>
        <b/>
        <sz val="10.5"/>
        <color rgb="FF000000"/>
        <rFont val="宋体"/>
        <charset val="134"/>
      </rPr>
      <t>偏差原因：</t>
    </r>
    <r>
      <rPr>
        <sz val="10.5"/>
        <color rgb="FF000000"/>
        <rFont val="宋体"/>
        <charset val="134"/>
      </rPr>
      <t xml:space="preserve">年初指标目标值设置偏低。
</t>
    </r>
    <r>
      <rPr>
        <b/>
        <sz val="10.5"/>
        <color rgb="FF000000"/>
        <rFont val="宋体"/>
        <charset val="134"/>
      </rPr>
      <t>改进措施：</t>
    </r>
    <r>
      <rPr>
        <sz val="10.5"/>
        <color rgb="FF000000"/>
        <rFont val="宋体"/>
        <charset val="134"/>
      </rPr>
      <t>加强绩效管理，提高绩效目标编制准确性。</t>
    </r>
  </si>
  <si>
    <t>产出质量指标9—裁判文书应上尽上率</t>
  </si>
  <si>
    <t>=31.58%</t>
  </si>
  <si>
    <r>
      <rPr>
        <b/>
        <sz val="10.5"/>
        <color rgb="FF000000"/>
        <rFont val="宋体"/>
        <charset val="134"/>
      </rPr>
      <t>偏差原因：</t>
    </r>
    <r>
      <rPr>
        <sz val="10.5"/>
        <color rgb="FF000000"/>
        <rFont val="宋体"/>
        <charset val="134"/>
      </rPr>
      <t xml:space="preserve">全院共受理各类案件19件，庭审直播6件。                 
</t>
    </r>
    <r>
      <rPr>
        <b/>
        <sz val="10.5"/>
        <color rgb="FF000000"/>
        <rFont val="宋体"/>
        <charset val="134"/>
      </rPr>
      <t>改进措施：</t>
    </r>
    <r>
      <rPr>
        <sz val="10.5"/>
        <color rgb="FF000000"/>
        <rFont val="宋体"/>
        <charset val="134"/>
      </rPr>
      <t>进一步了明确庭审直播的基本原则、工作规则、工作目标、直播程序等，将直播任务指标进行细化，在案件归档时检查庭审直播相关材料并进行通报，专业人员定期巡查庭审直播软硬件系统等方式，提高庭审直播率。</t>
    </r>
  </si>
  <si>
    <t>产出质量指标11—当庭宣判率</t>
  </si>
  <si>
    <t>产出质量指标12—采购设备验收合格率</t>
  </si>
  <si>
    <t>产出质量指标13—林区普法宣传教育效果</t>
  </si>
  <si>
    <t>&gt;90%</t>
  </si>
  <si>
    <r>
      <rPr>
        <b/>
        <sz val="20"/>
        <color theme="1"/>
        <rFont val="宋体"/>
        <charset val="134"/>
      </rPr>
      <t>2022年</t>
    </r>
    <r>
      <rPr>
        <b/>
        <u/>
        <sz val="20"/>
        <color theme="1"/>
        <rFont val="宋体"/>
        <charset val="134"/>
      </rPr>
      <t>白龙江林区法院</t>
    </r>
    <r>
      <rPr>
        <b/>
        <sz val="20"/>
        <color theme="1"/>
        <rFont val="宋体"/>
        <charset val="134"/>
      </rPr>
      <t>部门预算项目支出绩效自评表</t>
    </r>
  </si>
  <si>
    <t>1、确保日常审判执行工作及辖区基层法庭正常开展，进一步推动林区法院司法改革。2、给干警提供安全、良好的司法工作环境，满足本院办案主业有效运行。3、能够让当事人在每一件案件中达到90%以上的满意度。本院2022年度各类案件结案率达到90%。</t>
  </si>
  <si>
    <t>1.依法惩治环境资源刑事犯罪，织密生态环境司法保护网
依法适用认罪认罚从宽制度，判处罪犯12人，适用简易程序1件，公益诉讼案件5件。积极推进生态修复补植和野生动物资源损失赔偿制度适用，法护白龙江林区生态环境保护修复工作成效显著；2.积极保障基础设施建设和执法办公办案条件的改善，为干警提供更加便利的工作坏境；3.全院共受理各类案件19件（含旧存1件）。其中刑事案件10件，民商事案件6件，执行案件3件，审（执）结17件，结案率89.47％，法定审限内结案率100%。</t>
  </si>
  <si>
    <t>采购公务用车数量</t>
  </si>
  <si>
    <t>=1辆</t>
  </si>
  <si>
    <t>当场立案登记率</t>
  </si>
  <si>
    <t>&gt;=50%</t>
  </si>
  <si>
    <r>
      <rPr>
        <b/>
        <sz val="9"/>
        <color theme="1"/>
        <rFont val="宋体"/>
        <charset val="134"/>
        <scheme val="minor"/>
      </rPr>
      <t>偏差原因：</t>
    </r>
    <r>
      <rPr>
        <sz val="9"/>
        <color theme="1"/>
        <rFont val="宋体"/>
        <charset val="134"/>
        <scheme val="minor"/>
      </rPr>
      <t xml:space="preserve">年初指标目标值设置偏低。          </t>
    </r>
    <r>
      <rPr>
        <b/>
        <sz val="9"/>
        <color theme="1"/>
        <rFont val="宋体"/>
        <charset val="134"/>
        <scheme val="minor"/>
      </rPr>
      <t>改进措施：</t>
    </r>
    <r>
      <rPr>
        <sz val="9"/>
        <color theme="1"/>
        <rFont val="宋体"/>
        <charset val="134"/>
        <scheme val="minor"/>
      </rPr>
      <t>加强绩效管理，提高绩效目标编制准确性。</t>
    </r>
  </si>
  <si>
    <r>
      <rPr>
        <b/>
        <sz val="9"/>
        <color theme="1"/>
        <rFont val="宋体"/>
        <charset val="134"/>
        <scheme val="minor"/>
      </rPr>
      <t>偏差原因：</t>
    </r>
    <r>
      <rPr>
        <sz val="9"/>
        <color theme="1"/>
        <rFont val="宋体"/>
        <charset val="134"/>
        <scheme val="minor"/>
      </rPr>
      <t xml:space="preserve">年初指标目标值设置偏低。           </t>
    </r>
    <r>
      <rPr>
        <b/>
        <sz val="9"/>
        <color theme="1"/>
        <rFont val="宋体"/>
        <charset val="134"/>
        <scheme val="minor"/>
      </rPr>
      <t>改进措施：</t>
    </r>
    <r>
      <rPr>
        <sz val="9"/>
        <color theme="1"/>
        <rFont val="宋体"/>
        <charset val="134"/>
        <scheme val="minor"/>
      </rPr>
      <t>加强绩效管理，提高绩效目标编制准确性。</t>
    </r>
  </si>
  <si>
    <r>
      <rPr>
        <b/>
        <sz val="9"/>
        <color theme="1"/>
        <rFont val="宋体"/>
        <charset val="134"/>
        <scheme val="minor"/>
      </rPr>
      <t>偏差原因：</t>
    </r>
    <r>
      <rPr>
        <sz val="9"/>
        <color theme="1"/>
        <rFont val="宋体"/>
        <charset val="134"/>
        <scheme val="minor"/>
      </rPr>
      <t>已完成绩效目标值，系统原因导致扣分。</t>
    </r>
  </si>
  <si>
    <t>公务用车验收合格率</t>
  </si>
  <si>
    <r>
      <rPr>
        <b/>
        <sz val="9"/>
        <color theme="1"/>
        <rFont val="宋体"/>
        <charset val="134"/>
        <scheme val="minor"/>
      </rPr>
      <t>偏差原因：</t>
    </r>
    <r>
      <rPr>
        <sz val="9"/>
        <color theme="1"/>
        <rFont val="宋体"/>
        <charset val="134"/>
        <scheme val="minor"/>
      </rPr>
      <t xml:space="preserve">全院共受理各类案件19件，庭审直播6件。                 </t>
    </r>
    <r>
      <rPr>
        <b/>
        <sz val="9"/>
        <color theme="1"/>
        <rFont val="宋体"/>
        <charset val="134"/>
        <scheme val="minor"/>
      </rPr>
      <t>改进措施：</t>
    </r>
    <r>
      <rPr>
        <sz val="9"/>
        <color theme="1"/>
        <rFont val="宋体"/>
        <charset val="134"/>
        <scheme val="minor"/>
      </rPr>
      <t>进一步了明确庭审直播的基本原则、工作规则、工作目标、直播程序等，将直播任务指标进行细化，在案件归档时检查庭审直播相关材料并进行通报，专业人员定期巡查庭审直播软硬件系统等方式，提高庭审直播率。</t>
    </r>
  </si>
  <si>
    <t>&gt;=60%</t>
  </si>
  <si>
    <t>2022年度计划配备固定保洁人员2人、食堂厨师1人。保安负责外来人员身份核实，杜绝外来无关人员进入办公区域，影响日常办公。使得案件审判能够顺利开展，工作环境得到优化改善，后勤保障能力得到提升，确保2022年度省法院机关审判场地的安全以及法院工作的正常运行。</t>
  </si>
  <si>
    <t>2022年我院聘用保洁2人、食堂厨师1人，及时对公共设施进行维护，保障室内外绿化养护，提高法院的后勤保障，给干警提供了安全、良好的司法工作环境，确保法院机关审判场地的安全以及法院工作的正常运行。</t>
  </si>
  <si>
    <t>聘用保洁人数</t>
  </si>
  <si>
    <t>=2人</t>
  </si>
  <si>
    <t>聘用食堂厨师</t>
  </si>
  <si>
    <r>
      <rPr>
        <b/>
        <sz val="9"/>
        <color theme="1"/>
        <rFont val="宋体"/>
        <charset val="134"/>
        <scheme val="minor"/>
      </rPr>
      <t>偏差原因：</t>
    </r>
    <r>
      <rPr>
        <sz val="9"/>
        <color theme="1"/>
        <rFont val="宋体"/>
        <charset val="134"/>
        <scheme val="minor"/>
      </rPr>
      <t>部分案件较为复杂，受理时间较短，需跨年度办理。</t>
    </r>
    <r>
      <rPr>
        <b/>
        <sz val="9"/>
        <color theme="1"/>
        <rFont val="宋体"/>
        <charset val="134"/>
        <scheme val="minor"/>
      </rPr>
      <t xml:space="preserve">               改进措施：</t>
    </r>
    <r>
      <rPr>
        <sz val="9"/>
        <color theme="1"/>
        <rFont val="宋体"/>
        <charset val="134"/>
        <scheme val="minor"/>
      </rPr>
      <t>采用化部门联动机制、推行执行繁简分流建设、加大仲裁裁决执行力度等方式，提高案件结案率。</t>
    </r>
  </si>
  <si>
    <t>法定内审限结案率</t>
  </si>
  <si>
    <r>
      <rPr>
        <b/>
        <sz val="9"/>
        <color theme="1"/>
        <rFont val="宋体"/>
        <charset val="134"/>
        <scheme val="minor"/>
      </rPr>
      <t>偏差原因：</t>
    </r>
    <r>
      <rPr>
        <sz val="9"/>
        <color theme="1"/>
        <rFont val="宋体"/>
        <charset val="134"/>
        <scheme val="minor"/>
      </rPr>
      <t>系统原因导致扣分，本年无改判案件。</t>
    </r>
  </si>
  <si>
    <r>
      <rPr>
        <b/>
        <sz val="9"/>
        <color theme="1"/>
        <rFont val="宋体"/>
        <charset val="134"/>
        <scheme val="minor"/>
      </rPr>
      <t>偏差原因：</t>
    </r>
    <r>
      <rPr>
        <sz val="9"/>
        <color theme="1"/>
        <rFont val="宋体"/>
        <charset val="134"/>
        <scheme val="minor"/>
      </rPr>
      <t>系统原因导致扣分，本年无立案变更案件。</t>
    </r>
  </si>
  <si>
    <r>
      <rPr>
        <b/>
        <sz val="9"/>
        <color theme="1"/>
        <rFont val="宋体"/>
        <charset val="134"/>
        <scheme val="minor"/>
      </rPr>
      <t>偏差原因：</t>
    </r>
    <r>
      <rPr>
        <sz val="9"/>
        <color theme="1"/>
        <rFont val="宋体"/>
        <charset val="134"/>
        <scheme val="minor"/>
      </rPr>
      <t xml:space="preserve">全院共受理各类案件19件，庭审直播6件。                 </t>
    </r>
    <r>
      <rPr>
        <b/>
        <sz val="9"/>
        <color theme="1"/>
        <rFont val="宋体"/>
        <charset val="134"/>
        <scheme val="minor"/>
      </rPr>
      <t>改进措施：</t>
    </r>
    <r>
      <rPr>
        <sz val="9"/>
        <color theme="1"/>
        <rFont val="宋体"/>
        <charset val="134"/>
        <scheme val="minor"/>
      </rPr>
      <t>进一步明确庭审直播的基本原则、工作规则、工作目标、直播程序等，将直播任务指标进行细化，在案件归档时检查庭审直播相关材料并进行通报，专业人员定期巡查庭审直播软硬件系统等方式，提高庭审直播率。</t>
    </r>
  </si>
  <si>
    <r>
      <rPr>
        <b/>
        <sz val="9"/>
        <color theme="1"/>
        <rFont val="宋体"/>
        <charset val="134"/>
        <scheme val="minor"/>
      </rPr>
      <t>偏差原因：</t>
    </r>
    <r>
      <rPr>
        <sz val="9"/>
        <color theme="1"/>
        <rFont val="宋体"/>
        <charset val="134"/>
        <scheme val="minor"/>
      </rPr>
      <t xml:space="preserve">实际完成值大于年度指标值130%。    </t>
    </r>
    <r>
      <rPr>
        <b/>
        <sz val="9"/>
        <color theme="1"/>
        <rFont val="宋体"/>
        <charset val="134"/>
        <scheme val="minor"/>
      </rPr>
      <t>改进措施：</t>
    </r>
    <r>
      <rPr>
        <sz val="9"/>
        <color theme="1"/>
        <rFont val="宋体"/>
        <charset val="134"/>
        <scheme val="minor"/>
      </rPr>
      <t>加强预算绩效管理，提高绩效目标编制的准确性、合理性。</t>
    </r>
  </si>
  <si>
    <t>法庭运维费</t>
  </si>
  <si>
    <t>1、着力改善基层人民法庭办案办公条件，提供稳定的经费保障；2、推动林区法院司法改革向前推进。</t>
  </si>
  <si>
    <t>1.保障基础设施建设和执法办公办案条件的改善，得到了上级部门的大力支持改善保障了稳定的工作经费，给基层人民法庭干警提供了安全、良好的司法工作环境，满足了本院办案主业有效运行；2.确保日常审判执行工作及辖区基层法庭正常开展，进一步推动林区法院司法改革。</t>
  </si>
  <si>
    <t>保障基层法庭数量</t>
  </si>
  <si>
    <t>4个</t>
  </si>
  <si>
    <t>=4个</t>
  </si>
  <si>
    <t>设备设施运行维护完成率</t>
  </si>
  <si>
    <t>物业范围覆盖率</t>
  </si>
  <si>
    <t>设备设施完好率</t>
  </si>
  <si>
    <t>水电暖畅通率</t>
  </si>
  <si>
    <t>设备设施维修维护及时性</t>
  </si>
  <si>
    <t>维修（护）管理机制健全性</t>
  </si>
  <si>
    <t>法庭工作人员满意度</t>
  </si>
  <si>
    <r>
      <rPr>
        <b/>
        <sz val="20"/>
        <color rgb="FF000000"/>
        <rFont val="宋体"/>
        <charset val="134"/>
      </rPr>
      <t>2022年</t>
    </r>
    <r>
      <rPr>
        <b/>
        <u/>
        <sz val="20"/>
        <color rgb="FF000000"/>
        <rFont val="宋体"/>
        <charset val="134"/>
      </rPr>
      <t>小陇山林区法院</t>
    </r>
    <r>
      <rPr>
        <b/>
        <sz val="20"/>
        <color rgb="FF000000"/>
        <rFont val="宋体"/>
        <charset val="134"/>
      </rPr>
      <t>部门（单位）整体支出绩效自评表</t>
    </r>
  </si>
  <si>
    <t>小陇山林区法院</t>
  </si>
  <si>
    <t>目标1：发挥审判职能作用，更好地维护国家法制、法律的权威、公平和正义，维护社会稳定和谐,各类案件结案率达到80%以上。</t>
  </si>
  <si>
    <t>目标1完成情况：始终以维护稳定、促进发展、构建和谐社会为目标，全力化解各类矛盾纠纷。全年共受理审判类案件62件，结案61件，结案率98.39%。其中：刑事案件3件，结案2件，结案率66.67%；民商事案件58件，结案58件，结案率100%；审查监督案件1件，结案1件，结案率100%。全年共受理执行案件8件（含旧存1件），结案3件，结案率37.5%，已结案件申请执行标的380.76万元，执行到位标的380.76万元，执行标的到位率100%。</t>
  </si>
  <si>
    <t>目标2：坚持以人民为中心的发展思想，着力促进审判体系和审判能力现代化，坚持司法为民便民。</t>
  </si>
  <si>
    <t>目标2完成情况：深化诉调对接平台建设应用,积极探索诉调对接信息化、专业化,不断深化“分调裁审”机制改革,大力加强“一站式”多元解纷机制建设和诉讼服务中心建设,诉讼服务质量明显提高。完善了诉讼服务中心优化升级,着力在业务办理网络化、司法公开阳光化、司法服务智能化等方面实现了更大提升。优化营商环境，切实维护辖区中小微企业合法权益，为林业企业挽回苗木损失82万元。</t>
  </si>
  <si>
    <t>目标3：加强政治建设，改进工作作风，不断提升队伍整体战斗力。</t>
  </si>
  <si>
    <t>目标3完成情况：院党组坚持以习近平新时代中国特色社会主义思想为指导，把学习贯彻党的二十大精神作为当前和今后一个时期首要政治任务，通过形式多样的教育培训等方式方法，加强干警的思想政治建设，深刻领悟“两个确立”的决定性意义，坚决做到“两个维护”；高度重视党建工作，以党建带队建促审判，把全面从严治党贯穿到法院工作的全过程。今年共开展党组中心组理论学习12次。今年共组织干警参加线下培训13次15人；线上网络培训44人，参加上级法院视频培训19场次，干警素质得到进一步提升。严格执行队伍管理、审判管理、审判监督等各项制度，加强日常监督检查，重点治理了不按时开庭、着装随意、庭审不规范等群众反映强烈的司法作风问题。</t>
  </si>
  <si>
    <t>=98.58%</t>
  </si>
  <si>
    <t>&gt;95%</t>
  </si>
  <si>
    <t>=64.18%</t>
  </si>
  <si>
    <r>
      <rPr>
        <b/>
        <sz val="10.5"/>
        <color rgb="FF000000"/>
        <rFont val="宋体"/>
        <charset val="134"/>
      </rPr>
      <t>偏差原因：</t>
    </r>
    <r>
      <rPr>
        <sz val="10.5"/>
        <color rgb="FF000000"/>
        <rFont val="宋体"/>
        <charset val="134"/>
      </rPr>
      <t xml:space="preserve">审判法庭项目正在建设。                     </t>
    </r>
    <r>
      <rPr>
        <b/>
        <sz val="10.5"/>
        <color rgb="FF000000"/>
        <rFont val="宋体"/>
        <charset val="134"/>
      </rPr>
      <t>改进措施：</t>
    </r>
    <r>
      <rPr>
        <sz val="10.5"/>
        <color rgb="FF000000"/>
        <rFont val="宋体"/>
        <charset val="134"/>
      </rPr>
      <t>加快项目建设进度，提高财政资金执行进度。</t>
    </r>
  </si>
  <si>
    <t>&lt;100%</t>
  </si>
  <si>
    <t>=69.35%</t>
  </si>
  <si>
    <t>=-24.74%</t>
  </si>
  <si>
    <r>
      <rPr>
        <b/>
        <sz val="10.5"/>
        <color rgb="FF000000"/>
        <rFont val="宋体"/>
        <charset val="134"/>
      </rPr>
      <t>偏差原因：</t>
    </r>
    <r>
      <rPr>
        <sz val="10.5"/>
        <color rgb="FF000000"/>
        <rFont val="宋体"/>
        <charset val="134"/>
      </rPr>
      <t xml:space="preserve">年度目标值设置有误，本年结转结余资金较上年减少，已完成年度目标。                   </t>
    </r>
    <r>
      <rPr>
        <b/>
        <sz val="10.5"/>
        <color rgb="FF000000"/>
        <rFont val="宋体"/>
        <charset val="134"/>
      </rPr>
      <t>改进措施：</t>
    </r>
    <r>
      <rPr>
        <sz val="10.5"/>
        <color rgb="FF000000"/>
        <rFont val="宋体"/>
        <charset val="134"/>
      </rPr>
      <t>加强预算绩效管理，提高绩效目标编制的准确性、合理性。</t>
    </r>
  </si>
  <si>
    <t>=95.65%</t>
  </si>
  <si>
    <t>案件审判完成率（%）</t>
  </si>
  <si>
    <t>培训完成及时性</t>
  </si>
  <si>
    <t>审判文书送达率（%）</t>
  </si>
  <si>
    <t>培训考核通过率（%）</t>
  </si>
  <si>
    <t>法治宣传栏知晓率（%）</t>
  </si>
  <si>
    <t>庭审记录缺失率</t>
  </si>
  <si>
    <t>&lt;5%</t>
  </si>
  <si>
    <t>扰乱法庭秩序事件发生数（次）</t>
  </si>
  <si>
    <t>&lt;1</t>
  </si>
  <si>
    <t>司法解释覆盖率（%）</t>
  </si>
  <si>
    <t>执法时效提升率（%）</t>
  </si>
  <si>
    <t>人才专业能力的适用度（%）</t>
  </si>
  <si>
    <t>&gt;=100%</t>
  </si>
  <si>
    <r>
      <rPr>
        <b/>
        <sz val="10.5"/>
        <color rgb="FF000000"/>
        <rFont val="宋体"/>
        <charset val="134"/>
      </rPr>
      <t>偏差原因：</t>
    </r>
    <r>
      <rPr>
        <sz val="10.5"/>
        <color rgb="FF000000"/>
        <rFont val="宋体"/>
        <charset val="134"/>
      </rPr>
      <t xml:space="preserve">法官的司法能力水平与审判工作的要求、人民群众的期待还存在一定差距，长效管理机制有待进一步完善。 </t>
    </r>
    <r>
      <rPr>
        <b/>
        <sz val="10.5"/>
        <color rgb="FF000000"/>
        <rFont val="宋体"/>
        <charset val="134"/>
      </rPr>
      <t xml:space="preserve">          改进措施：</t>
    </r>
    <r>
      <rPr>
        <sz val="10.5"/>
        <color rgb="FF000000"/>
        <rFont val="宋体"/>
        <charset val="134"/>
      </rPr>
      <t>加强法官司法培训，提高法官的司法能力。</t>
    </r>
  </si>
  <si>
    <t>档案归档及时性</t>
  </si>
  <si>
    <t>人民群众满意度（%）</t>
  </si>
  <si>
    <t>人民陪审员满意度（%）</t>
  </si>
  <si>
    <r>
      <rPr>
        <b/>
        <sz val="20"/>
        <color theme="1"/>
        <rFont val="宋体"/>
        <charset val="134"/>
      </rPr>
      <t>2022年</t>
    </r>
    <r>
      <rPr>
        <b/>
        <u/>
        <sz val="20"/>
        <color theme="1"/>
        <rFont val="宋体"/>
        <charset val="134"/>
      </rPr>
      <t>小陇山林区法院</t>
    </r>
    <r>
      <rPr>
        <b/>
        <sz val="20"/>
        <color theme="1"/>
        <rFont val="宋体"/>
        <charset val="134"/>
      </rPr>
      <t>部门预算项目支出绩效自评表</t>
    </r>
  </si>
  <si>
    <t>确保本年度受理案件和执行工作顺利完成，各类案件结案率达90%以上。为促进案件审判及法院各项事业运转提供有力保障。</t>
  </si>
  <si>
    <t>该项目的实施为日常办案提供了经费保障，提高了办案质量及效率，2022年度本院圆满完成了各类案件审判执行工作，全年共受理审判类案件62件，结案61件，结案率98.39%。其中：刑事案件3件，结案2件，结案率66.67%；民商事案件58件，结案58件，结案率100%；审查监督案件1件，结案1件，结案率100%。全年共受理执行案件8件（含旧存1件），结案3件，结案率37.5%。</t>
  </si>
  <si>
    <t>开展宣传活动场次</t>
  </si>
  <si>
    <t>&gt;=10</t>
  </si>
  <si>
    <t>资金使用合规性</t>
  </si>
  <si>
    <t>&gt;=100</t>
  </si>
  <si>
    <t>项目完成及时率（%）</t>
  </si>
  <si>
    <t>&gt;=90</t>
  </si>
  <si>
    <t>是否控制在预算范围之内</t>
  </si>
  <si>
    <t>是</t>
  </si>
  <si>
    <t>资金利用率</t>
  </si>
  <si>
    <t>&gt;=95</t>
  </si>
  <si>
    <t>促进社会稳定发展程度</t>
  </si>
  <si>
    <t>改善生态、生活环境程度</t>
  </si>
  <si>
    <t>长效管理机制</t>
  </si>
  <si>
    <r>
      <rPr>
        <b/>
        <sz val="9"/>
        <color theme="1"/>
        <rFont val="宋体"/>
        <charset val="134"/>
        <scheme val="minor"/>
      </rPr>
      <t>偏差原因：</t>
    </r>
    <r>
      <rPr>
        <sz val="9"/>
        <color theme="1"/>
        <rFont val="宋体"/>
        <charset val="134"/>
        <scheme val="minor"/>
      </rPr>
      <t xml:space="preserve">法官的司法能力水平与审判工作的要求、人民群众的期待还存在一定差距，长效管理机制有待进一步完善。  </t>
    </r>
    <r>
      <rPr>
        <b/>
        <sz val="9"/>
        <color theme="1"/>
        <rFont val="宋体"/>
        <charset val="134"/>
        <scheme val="minor"/>
      </rPr>
      <t xml:space="preserve">        改进措施：</t>
    </r>
    <r>
      <rPr>
        <sz val="9"/>
        <color theme="1"/>
        <rFont val="宋体"/>
        <charset val="134"/>
        <scheme val="minor"/>
      </rPr>
      <t>加强法官司法培训，提高法官的司法能力。</t>
    </r>
  </si>
  <si>
    <t>受益人口满意度</t>
  </si>
  <si>
    <t>按时完成物业管理工作，如房屋建筑日常管理维护、基础设施设备、水电暖等公共管网设施的保障、运行、维护维修管理服务，电梯的维修保养服务，清洁保洁服务，绿化养护服务，负责公共秩序及治安管理等工作，满足小陇山林区法院后勤保障基本需求，保障日常审判工作正常开展；有利于加强单位安全管理，有利于美化单位环境，为工作人员创造优良的办公环境。</t>
  </si>
  <si>
    <t>能按时完成物业管理工作，满足了我单位的后勤保障服务，保障了日常审判工作正常开展，为工作人员创造优良的办公环境。</t>
  </si>
  <si>
    <t>安保人员配置数量（人）</t>
  </si>
  <si>
    <t>=2</t>
  </si>
  <si>
    <t>服务质量</t>
  </si>
  <si>
    <t>安全保障时效性</t>
  </si>
  <si>
    <t>依法保护生态环境和资源</t>
  </si>
  <si>
    <t>工作人员满意度</t>
  </si>
  <si>
    <t>全省法院业务费（本级）</t>
  </si>
  <si>
    <t>按计划完成专用设备和车辆的采购，且验收合格率达到100%，根据相关规定及时完成对车辆的运行维护，保障法院日常审判工作顺利进行。</t>
  </si>
  <si>
    <t>该项目的实施为日常办案提供了经费保障，提高了办案质量及效率，按计划完成了设备采购，满足了我院依法办案的需求，2022年度我院各类案件审判工作圆满完成。</t>
  </si>
  <si>
    <t>=3200</t>
  </si>
  <si>
    <t>设备验收合格率</t>
  </si>
  <si>
    <t>计划工作完成率</t>
  </si>
  <si>
    <t>项目完成投资</t>
  </si>
  <si>
    <t>促进区域经济发展程度</t>
  </si>
  <si>
    <t>区域生态环境改善情况</t>
  </si>
  <si>
    <t>促进地方经济健康发展</t>
  </si>
  <si>
    <t>=75%</t>
  </si>
  <si>
    <r>
      <rPr>
        <b/>
        <sz val="9"/>
        <color theme="1"/>
        <rFont val="宋体"/>
        <charset val="134"/>
        <scheme val="minor"/>
      </rPr>
      <t>偏差原因：</t>
    </r>
    <r>
      <rPr>
        <sz val="9"/>
        <color theme="1"/>
        <rFont val="宋体"/>
        <charset val="134"/>
        <scheme val="minor"/>
      </rPr>
      <t xml:space="preserve">本年度执行案件结案率相对较低。    </t>
    </r>
    <r>
      <rPr>
        <b/>
        <sz val="9"/>
        <color theme="1"/>
        <rFont val="宋体"/>
        <charset val="134"/>
        <scheme val="minor"/>
      </rPr>
      <t>改进措施：</t>
    </r>
    <r>
      <rPr>
        <sz val="9"/>
        <color theme="1"/>
        <rFont val="宋体"/>
        <charset val="134"/>
        <scheme val="minor"/>
      </rPr>
      <t>提高审判质效，充分发挥审判职能，维护林区和谐稳定</t>
    </r>
  </si>
  <si>
    <t>服务对象综合满意度</t>
  </si>
  <si>
    <t>办公用房租赁费（本级）</t>
  </si>
  <si>
    <t>保障小陇山林区法院中央政法专项编制23人，实有在职干警21人，聘用制书记员8人，聘用警务辅助人员6人，保安2人、保洁1人、厨师2人工作人员正常开展相关业务。</t>
  </si>
  <si>
    <t>租赁办公用房3200平方米，保障了我院22名工作人员正常开展相关业务改善法院办公环境、单位职能正常履行。</t>
  </si>
  <si>
    <t>&gt;=3200</t>
  </si>
  <si>
    <t>项目资金使用进度</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</si>
</sst>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 numFmtId="179" formatCode="0_ "/>
  </numFmts>
  <fonts count="38">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b/>
      <sz val="9"/>
      <color theme="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0.5"/>
      <color indexed="8"/>
      <name val="宋体"/>
      <charset val="134"/>
    </font>
    <font>
      <sz val="9"/>
      <color indexed="63"/>
      <name val="宋体"/>
      <charset val="134"/>
    </font>
    <font>
      <sz val="9"/>
      <color rgb="FF000000"/>
      <name val="宋体"/>
      <charset val="134"/>
    </font>
    <font>
      <sz val="10.5"/>
      <color indexed="63"/>
      <name val="宋体"/>
      <charset val="134"/>
    </font>
    <font>
      <sz val="11"/>
      <color rgb="FFFF0000"/>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
      <b/>
      <u/>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style="thin">
        <color rgb="FF000000"/>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27" applyNumberFormat="0" applyAlignment="0" applyProtection="0">
      <alignment vertical="center"/>
    </xf>
    <xf numFmtId="0" fontId="26" fillId="4" borderId="28" applyNumberFormat="0" applyAlignment="0" applyProtection="0">
      <alignment vertical="center"/>
    </xf>
    <xf numFmtId="0" fontId="27" fillId="4" borderId="27" applyNumberFormat="0" applyAlignment="0" applyProtection="0">
      <alignment vertical="center"/>
    </xf>
    <xf numFmtId="0" fontId="28" fillId="5" borderId="29" applyNumberFormat="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4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9" fontId="2" fillId="0" borderId="1" xfId="3"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ont="1" applyFill="1" applyBorder="1" applyAlignment="1"/>
    <xf numFmtId="0" fontId="6" fillId="0" borderId="0" xfId="0" applyFont="1" applyFill="1" applyBorder="1" applyAlignment="1">
      <alignment vertical="center"/>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wrapText="1"/>
    </xf>
    <xf numFmtId="0" fontId="9"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10" fontId="8" fillId="0" borderId="2" xfId="3" applyNumberFormat="1" applyFont="1" applyFill="1" applyBorder="1" applyAlignment="1">
      <alignment horizontal="center" vertical="center" wrapText="1"/>
    </xf>
    <xf numFmtId="10" fontId="8" fillId="0" borderId="4"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7" xfId="0" applyNumberFormat="1" applyFont="1" applyFill="1" applyBorder="1" applyAlignment="1">
      <alignment vertical="center" wrapText="1"/>
    </xf>
    <xf numFmtId="176" fontId="9" fillId="0" borderId="7" xfId="0" applyNumberFormat="1" applyFont="1" applyFill="1" applyBorder="1" applyAlignment="1">
      <alignment horizontal="center" vertical="center" wrapText="1"/>
    </xf>
    <xf numFmtId="10" fontId="9" fillId="0" borderId="2" xfId="3" applyNumberFormat="1" applyFont="1" applyFill="1" applyBorder="1" applyAlignment="1">
      <alignment horizontal="center" vertical="center" wrapText="1"/>
    </xf>
    <xf numFmtId="10" fontId="9" fillId="0" borderId="4" xfId="3"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9" fontId="9" fillId="0" borderId="1" xfId="0" applyNumberFormat="1" applyFont="1" applyFill="1" applyBorder="1" applyAlignment="1">
      <alignment vertical="center" wrapText="1"/>
    </xf>
    <xf numFmtId="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21" xfId="0" applyFont="1" applyFill="1" applyBorder="1" applyAlignment="1">
      <alignment horizontal="left"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10" fontId="3"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textRotation="255"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3" fillId="0" borderId="1" xfId="0" applyNumberFormat="1" applyFont="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76" fontId="9" fillId="0" borderId="7" xfId="0" applyNumberFormat="1" applyFont="1" applyFill="1" applyBorder="1" applyAlignment="1">
      <alignment horizontal="right" vertical="center" wrapText="1"/>
    </xf>
    <xf numFmtId="10" fontId="9" fillId="0" borderId="2"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9" fontId="3" fillId="0" borderId="1" xfId="3" applyFont="1" applyBorder="1" applyAlignment="1">
      <alignment horizontal="center" vertical="center" wrapText="1"/>
    </xf>
    <xf numFmtId="10" fontId="3" fillId="0" borderId="1" xfId="3" applyNumberFormat="1" applyFont="1" applyBorder="1" applyAlignment="1">
      <alignment horizontal="center" vertical="center" wrapText="1"/>
    </xf>
    <xf numFmtId="10" fontId="2" fillId="0" borderId="1" xfId="3"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4" fillId="0" borderId="1" xfId="0" applyNumberFormat="1" applyFont="1" applyBorder="1" applyAlignment="1">
      <alignment horizontal="center" vertical="center" wrapText="1"/>
    </xf>
    <xf numFmtId="0" fontId="15" fillId="0" borderId="0" xfId="0" applyFont="1">
      <alignment vertical="center"/>
    </xf>
    <xf numFmtId="10" fontId="12" fillId="0" borderId="1" xfId="0" applyNumberFormat="1" applyFont="1" applyFill="1" applyBorder="1" applyAlignment="1">
      <alignment horizontal="center" vertical="center" wrapText="1"/>
    </xf>
    <xf numFmtId="10" fontId="9" fillId="0" borderId="1" xfId="3"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178" fontId="8" fillId="0" borderId="4"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A43"/>
  <sheetViews>
    <sheetView workbookViewId="0">
      <selection activeCell="E8" sqref="E8:I8"/>
    </sheetView>
  </sheetViews>
  <sheetFormatPr defaultColWidth="11" defaultRowHeight="15"/>
  <cols>
    <col min="1" max="1" width="24.7545454545455" style="20" customWidth="1"/>
    <col min="2" max="2" width="22.1272727272727" style="20" customWidth="1"/>
    <col min="3" max="3" width="23.6272727272727" style="20" customWidth="1"/>
    <col min="4" max="4" width="29.2454545454545" style="20" customWidth="1"/>
    <col min="5" max="5" width="14" style="20" customWidth="1"/>
    <col min="6" max="6" width="14.2454545454545" style="20" customWidth="1"/>
    <col min="7" max="7" width="13.2454545454545" style="20" customWidth="1"/>
    <col min="8" max="8" width="11.8727272727273" style="20" customWidth="1"/>
    <col min="9" max="9" width="23.7545454545455" style="20" customWidth="1"/>
    <col min="10" max="16378" width="11" style="20"/>
    <col min="16379" max="16384" width="11" style="21"/>
  </cols>
  <sheetData>
    <row r="1" s="20" customFormat="1" ht="64.5" customHeight="1" spans="1:9">
      <c r="A1" s="22" t="s">
        <v>0</v>
      </c>
      <c r="B1" s="22"/>
      <c r="C1" s="22"/>
      <c r="D1" s="22"/>
      <c r="E1" s="22"/>
      <c r="F1" s="22"/>
      <c r="G1" s="22"/>
      <c r="H1" s="22"/>
      <c r="I1" s="22"/>
    </row>
    <row r="2" s="20" customFormat="1" ht="30" customHeight="1" spans="1:9">
      <c r="A2" s="23" t="s">
        <v>1</v>
      </c>
      <c r="B2" s="24" t="s">
        <v>2</v>
      </c>
      <c r="C2" s="25"/>
      <c r="D2" s="25"/>
      <c r="E2" s="25"/>
      <c r="F2" s="25"/>
      <c r="G2" s="25"/>
      <c r="H2" s="25"/>
      <c r="I2" s="72"/>
    </row>
    <row r="3" s="20" customFormat="1" ht="26.25" customHeight="1" spans="1:9">
      <c r="A3" s="26" t="s">
        <v>3</v>
      </c>
      <c r="B3" s="27"/>
      <c r="C3" s="27" t="s">
        <v>4</v>
      </c>
      <c r="D3" s="28" t="s">
        <v>5</v>
      </c>
      <c r="E3" s="29" t="s">
        <v>6</v>
      </c>
      <c r="F3" s="30" t="s">
        <v>7</v>
      </c>
      <c r="G3" s="31"/>
      <c r="H3" s="32" t="s">
        <v>8</v>
      </c>
      <c r="I3" s="73" t="s">
        <v>9</v>
      </c>
    </row>
    <row r="4" s="20" customFormat="1" ht="23.25" customHeight="1" spans="1:9">
      <c r="A4" s="33"/>
      <c r="B4" s="34" t="s">
        <v>10</v>
      </c>
      <c r="C4" s="35">
        <f>SUM(C5:C6)</f>
        <v>1174.56</v>
      </c>
      <c r="D4" s="36">
        <f>SUM(D5:D6)</f>
        <v>1201.88</v>
      </c>
      <c r="E4" s="36">
        <f>SUM(E5:E6)</f>
        <v>1093.51</v>
      </c>
      <c r="F4" s="37">
        <f>E4/D4</f>
        <v>0.909832928412154</v>
      </c>
      <c r="G4" s="38"/>
      <c r="H4" s="32">
        <v>10</v>
      </c>
      <c r="I4" s="142">
        <v>9.1</v>
      </c>
    </row>
    <row r="5" s="20" customFormat="1" ht="23.25" customHeight="1" spans="1:9">
      <c r="A5" s="33"/>
      <c r="B5" s="39" t="s">
        <v>11</v>
      </c>
      <c r="C5" s="40">
        <f>807.03+45.02</f>
        <v>852.05</v>
      </c>
      <c r="D5" s="41">
        <f>802.35+45.02</f>
        <v>847.37</v>
      </c>
      <c r="E5" s="41">
        <v>835.56</v>
      </c>
      <c r="F5" s="42">
        <f>E5/D5</f>
        <v>0.986062758889269</v>
      </c>
      <c r="G5" s="43"/>
      <c r="H5" s="44" t="s">
        <v>12</v>
      </c>
      <c r="I5" s="44" t="s">
        <v>12</v>
      </c>
    </row>
    <row r="6" s="20" customFormat="1" ht="23.25" customHeight="1" spans="1:9">
      <c r="A6" s="45"/>
      <c r="B6" s="39" t="s">
        <v>13</v>
      </c>
      <c r="C6" s="40">
        <f>293+29.51</f>
        <v>322.51</v>
      </c>
      <c r="D6" s="41">
        <f>325+29.51</f>
        <v>354.51</v>
      </c>
      <c r="E6" s="41">
        <v>257.95</v>
      </c>
      <c r="F6" s="42">
        <f>E6/D6</f>
        <v>0.727624044455728</v>
      </c>
      <c r="G6" s="43"/>
      <c r="H6" s="44" t="s">
        <v>12</v>
      </c>
      <c r="I6" s="44" t="s">
        <v>12</v>
      </c>
    </row>
    <row r="7" s="20" customFormat="1" ht="23.25" customHeight="1" spans="1:9">
      <c r="A7" s="27" t="s">
        <v>14</v>
      </c>
      <c r="B7" s="26" t="s">
        <v>15</v>
      </c>
      <c r="C7" s="26"/>
      <c r="D7" s="26"/>
      <c r="E7" s="27" t="s">
        <v>16</v>
      </c>
      <c r="F7" s="27"/>
      <c r="G7" s="27"/>
      <c r="H7" s="27"/>
      <c r="I7" s="27"/>
    </row>
    <row r="8" s="20" customFormat="1" ht="99" customHeight="1" spans="1:9">
      <c r="A8" s="30"/>
      <c r="B8" s="39" t="s">
        <v>17</v>
      </c>
      <c r="C8" s="39"/>
      <c r="D8" s="39"/>
      <c r="E8" s="46" t="s">
        <v>18</v>
      </c>
      <c r="F8" s="46"/>
      <c r="G8" s="46"/>
      <c r="H8" s="46"/>
      <c r="I8" s="74"/>
    </row>
    <row r="9" s="20" customFormat="1" ht="127" customHeight="1" spans="1:9">
      <c r="A9" s="30"/>
      <c r="B9" s="39" t="s">
        <v>19</v>
      </c>
      <c r="C9" s="39"/>
      <c r="D9" s="39"/>
      <c r="E9" s="46" t="s">
        <v>20</v>
      </c>
      <c r="F9" s="46"/>
      <c r="G9" s="46"/>
      <c r="H9" s="46"/>
      <c r="I9" s="74"/>
    </row>
    <row r="10" s="20" customFormat="1" ht="71" customHeight="1" spans="1:9">
      <c r="A10" s="30"/>
      <c r="B10" s="39" t="s">
        <v>21</v>
      </c>
      <c r="C10" s="39"/>
      <c r="D10" s="39"/>
      <c r="E10" s="46" t="s">
        <v>22</v>
      </c>
      <c r="F10" s="46"/>
      <c r="G10" s="46"/>
      <c r="H10" s="46"/>
      <c r="I10" s="74"/>
    </row>
    <row r="11" s="20" customFormat="1" ht="99" customHeight="1" spans="1:9">
      <c r="A11" s="30"/>
      <c r="B11" s="39" t="s">
        <v>23</v>
      </c>
      <c r="C11" s="39"/>
      <c r="D11" s="39"/>
      <c r="E11" s="46" t="s">
        <v>24</v>
      </c>
      <c r="F11" s="46"/>
      <c r="G11" s="46"/>
      <c r="H11" s="46"/>
      <c r="I11" s="74"/>
    </row>
    <row r="12" s="20" customFormat="1" ht="23.25" customHeight="1" spans="1:9">
      <c r="A12" s="47" t="s">
        <v>25</v>
      </c>
      <c r="B12" s="28" t="s">
        <v>26</v>
      </c>
      <c r="C12" s="48" t="s">
        <v>27</v>
      </c>
      <c r="D12" s="29" t="s">
        <v>28</v>
      </c>
      <c r="E12" s="27" t="s">
        <v>29</v>
      </c>
      <c r="F12" s="27" t="s">
        <v>30</v>
      </c>
      <c r="G12" s="27" t="s">
        <v>8</v>
      </c>
      <c r="H12" s="27" t="s">
        <v>9</v>
      </c>
      <c r="I12" s="27" t="s">
        <v>31</v>
      </c>
    </row>
    <row r="13" s="20" customFormat="1" ht="23.25" customHeight="1" spans="1:9">
      <c r="A13" s="47"/>
      <c r="B13" s="49" t="s">
        <v>32</v>
      </c>
      <c r="C13" s="50" t="s">
        <v>33</v>
      </c>
      <c r="D13" s="51" t="s">
        <v>34</v>
      </c>
      <c r="E13" s="52" t="s">
        <v>35</v>
      </c>
      <c r="F13" s="139" t="s">
        <v>36</v>
      </c>
      <c r="G13" s="54">
        <v>2.7</v>
      </c>
      <c r="H13" s="54">
        <v>2.7</v>
      </c>
      <c r="I13" s="75"/>
    </row>
    <row r="14" s="20" customFormat="1" ht="94" customHeight="1" spans="1:9">
      <c r="A14" s="47"/>
      <c r="B14" s="55"/>
      <c r="C14" s="56"/>
      <c r="D14" s="51" t="s">
        <v>37</v>
      </c>
      <c r="E14" s="52" t="s">
        <v>35</v>
      </c>
      <c r="F14" s="139">
        <f>72.77%</f>
        <v>0.7277</v>
      </c>
      <c r="G14" s="54">
        <v>2.7</v>
      </c>
      <c r="H14" s="54">
        <v>1.96</v>
      </c>
      <c r="I14" s="76" t="s">
        <v>38</v>
      </c>
    </row>
    <row r="15" s="20" customFormat="1" ht="112" customHeight="1" spans="1:9">
      <c r="A15" s="47"/>
      <c r="B15" s="55"/>
      <c r="C15" s="56"/>
      <c r="D15" s="51" t="s">
        <v>39</v>
      </c>
      <c r="E15" s="52" t="s">
        <v>40</v>
      </c>
      <c r="F15" s="139" t="s">
        <v>41</v>
      </c>
      <c r="G15" s="54">
        <v>2.7</v>
      </c>
      <c r="H15" s="54">
        <v>1.07</v>
      </c>
      <c r="I15" s="76" t="s">
        <v>42</v>
      </c>
    </row>
    <row r="16" s="20" customFormat="1" ht="90" customHeight="1" spans="1:9">
      <c r="A16" s="47"/>
      <c r="B16" s="55"/>
      <c r="C16" s="57"/>
      <c r="D16" s="51" t="s">
        <v>43</v>
      </c>
      <c r="E16" s="52" t="s">
        <v>44</v>
      </c>
      <c r="F16" s="139" t="s">
        <v>45</v>
      </c>
      <c r="G16" s="54">
        <v>2.7</v>
      </c>
      <c r="H16" s="54">
        <v>1.23</v>
      </c>
      <c r="I16" s="76" t="s">
        <v>46</v>
      </c>
    </row>
    <row r="17" s="20" customFormat="1" ht="23.25" customHeight="1" spans="1:9">
      <c r="A17" s="47"/>
      <c r="B17" s="55"/>
      <c r="C17" s="58" t="s">
        <v>47</v>
      </c>
      <c r="D17" s="51" t="s">
        <v>48</v>
      </c>
      <c r="E17" s="47" t="s">
        <v>49</v>
      </c>
      <c r="F17" s="47" t="s">
        <v>35</v>
      </c>
      <c r="G17" s="54">
        <v>2.7</v>
      </c>
      <c r="H17" s="54">
        <v>2.7</v>
      </c>
      <c r="I17" s="34"/>
    </row>
    <row r="18" s="20" customFormat="1" ht="23.25" customHeight="1" spans="1:9">
      <c r="A18" s="47"/>
      <c r="B18" s="55"/>
      <c r="C18" s="57"/>
      <c r="D18" s="51" t="s">
        <v>50</v>
      </c>
      <c r="E18" s="47" t="s">
        <v>51</v>
      </c>
      <c r="F18" s="47" t="s">
        <v>35</v>
      </c>
      <c r="G18" s="54">
        <v>2.7</v>
      </c>
      <c r="H18" s="54">
        <v>2.7</v>
      </c>
      <c r="I18" s="34"/>
    </row>
    <row r="19" s="20" customFormat="1" ht="23.25" customHeight="1" spans="1:9">
      <c r="A19" s="47"/>
      <c r="B19" s="55"/>
      <c r="C19" s="59" t="s">
        <v>52</v>
      </c>
      <c r="D19" s="51" t="s">
        <v>53</v>
      </c>
      <c r="E19" s="47" t="s">
        <v>51</v>
      </c>
      <c r="F19" s="47" t="s">
        <v>35</v>
      </c>
      <c r="G19" s="54">
        <v>2.7</v>
      </c>
      <c r="H19" s="54">
        <v>2.7</v>
      </c>
      <c r="I19" s="34"/>
    </row>
    <row r="20" s="20" customFormat="1" ht="23.25" customHeight="1" spans="1:9">
      <c r="A20" s="47"/>
      <c r="B20" s="55"/>
      <c r="C20" s="60" t="s">
        <v>54</v>
      </c>
      <c r="D20" s="51" t="s">
        <v>55</v>
      </c>
      <c r="E20" s="47" t="s">
        <v>51</v>
      </c>
      <c r="F20" s="47" t="s">
        <v>35</v>
      </c>
      <c r="G20" s="54">
        <v>2.7</v>
      </c>
      <c r="H20" s="54">
        <v>2.7</v>
      </c>
      <c r="I20" s="34"/>
    </row>
    <row r="21" s="20" customFormat="1" ht="23.25" customHeight="1" spans="1:9">
      <c r="A21" s="47"/>
      <c r="B21" s="55"/>
      <c r="C21" s="60" t="s">
        <v>56</v>
      </c>
      <c r="D21" s="51" t="s">
        <v>57</v>
      </c>
      <c r="E21" s="52" t="s">
        <v>40</v>
      </c>
      <c r="F21" s="47" t="s">
        <v>35</v>
      </c>
      <c r="G21" s="54">
        <v>2.7</v>
      </c>
      <c r="H21" s="54">
        <v>2.7</v>
      </c>
      <c r="I21" s="75"/>
    </row>
    <row r="22" s="20" customFormat="1" ht="23.25" customHeight="1" spans="1:9">
      <c r="A22" s="47"/>
      <c r="B22" s="61"/>
      <c r="C22" s="60" t="s">
        <v>58</v>
      </c>
      <c r="D22" s="51" t="s">
        <v>59</v>
      </c>
      <c r="E22" s="47" t="s">
        <v>49</v>
      </c>
      <c r="F22" s="47" t="s">
        <v>35</v>
      </c>
      <c r="G22" s="54">
        <v>2.7</v>
      </c>
      <c r="H22" s="54">
        <v>2.7</v>
      </c>
      <c r="I22" s="34"/>
    </row>
    <row r="23" s="20" customFormat="1" ht="23.25" customHeight="1" spans="1:9">
      <c r="A23" s="47"/>
      <c r="B23" s="62" t="s">
        <v>60</v>
      </c>
      <c r="C23" s="50" t="s">
        <v>61</v>
      </c>
      <c r="D23" s="51" t="s">
        <v>62</v>
      </c>
      <c r="E23" s="47" t="s">
        <v>63</v>
      </c>
      <c r="F23" s="47" t="s">
        <v>64</v>
      </c>
      <c r="G23" s="63">
        <v>5</v>
      </c>
      <c r="H23" s="63">
        <v>5</v>
      </c>
      <c r="I23" s="34"/>
    </row>
    <row r="24" s="20" customFormat="1" ht="23.25" customHeight="1" spans="1:9">
      <c r="A24" s="47"/>
      <c r="B24" s="64"/>
      <c r="C24" s="56"/>
      <c r="D24" s="51" t="s">
        <v>65</v>
      </c>
      <c r="E24" s="47" t="s">
        <v>63</v>
      </c>
      <c r="F24" s="47" t="s">
        <v>35</v>
      </c>
      <c r="G24" s="63">
        <v>4.9</v>
      </c>
      <c r="H24" s="63">
        <v>4.9</v>
      </c>
      <c r="I24" s="34"/>
    </row>
    <row r="25" s="20" customFormat="1" ht="76" customHeight="1" spans="1:9">
      <c r="A25" s="47"/>
      <c r="B25" s="64"/>
      <c r="C25" s="56"/>
      <c r="D25" s="51" t="s">
        <v>66</v>
      </c>
      <c r="E25" s="47" t="s">
        <v>67</v>
      </c>
      <c r="F25" s="140" t="s">
        <v>68</v>
      </c>
      <c r="G25" s="63">
        <v>4.9</v>
      </c>
      <c r="H25" s="63">
        <v>4.37</v>
      </c>
      <c r="I25" s="77" t="s">
        <v>69</v>
      </c>
    </row>
    <row r="26" s="20" customFormat="1" ht="23.25" customHeight="1" spans="1:9">
      <c r="A26" s="47"/>
      <c r="B26" s="64"/>
      <c r="C26" s="56"/>
      <c r="D26" s="51" t="s">
        <v>70</v>
      </c>
      <c r="E26" s="47" t="s">
        <v>71</v>
      </c>
      <c r="F26" s="47" t="s">
        <v>35</v>
      </c>
      <c r="G26" s="63">
        <v>4.9</v>
      </c>
      <c r="H26" s="63">
        <v>4.9</v>
      </c>
      <c r="I26" s="34"/>
    </row>
    <row r="27" s="20" customFormat="1" ht="23.25" customHeight="1" spans="1:9">
      <c r="A27" s="47"/>
      <c r="B27" s="64"/>
      <c r="C27" s="100"/>
      <c r="D27" s="51" t="s">
        <v>72</v>
      </c>
      <c r="E27" s="47" t="s">
        <v>63</v>
      </c>
      <c r="F27" s="47" t="s">
        <v>35</v>
      </c>
      <c r="G27" s="63">
        <v>4.9</v>
      </c>
      <c r="H27" s="63">
        <v>4.9</v>
      </c>
      <c r="I27" s="34"/>
    </row>
    <row r="28" s="20" customFormat="1" ht="23.25" customHeight="1" spans="1:9">
      <c r="A28" s="47"/>
      <c r="B28" s="64"/>
      <c r="C28" s="47" t="s">
        <v>73</v>
      </c>
      <c r="D28" s="51" t="s">
        <v>74</v>
      </c>
      <c r="E28" s="47" t="s">
        <v>75</v>
      </c>
      <c r="F28" s="47" t="s">
        <v>76</v>
      </c>
      <c r="G28" s="63">
        <v>4.9</v>
      </c>
      <c r="H28" s="63">
        <v>4.9</v>
      </c>
      <c r="I28" s="34"/>
    </row>
    <row r="29" s="20" customFormat="1" ht="23.25" customHeight="1" spans="1:9">
      <c r="A29" s="47"/>
      <c r="B29" s="64"/>
      <c r="C29" s="47"/>
      <c r="D29" s="51" t="s">
        <v>77</v>
      </c>
      <c r="E29" s="47" t="s">
        <v>63</v>
      </c>
      <c r="F29" s="47" t="s">
        <v>35</v>
      </c>
      <c r="G29" s="63">
        <v>4.9</v>
      </c>
      <c r="H29" s="63">
        <v>4.9</v>
      </c>
      <c r="I29" s="34"/>
    </row>
    <row r="30" s="20" customFormat="1" ht="23.25" customHeight="1" spans="1:9">
      <c r="A30" s="47"/>
      <c r="B30" s="64"/>
      <c r="C30" s="69" t="s">
        <v>78</v>
      </c>
      <c r="D30" s="68" t="s">
        <v>79</v>
      </c>
      <c r="E30" s="47" t="s">
        <v>80</v>
      </c>
      <c r="F30" s="47" t="s">
        <v>81</v>
      </c>
      <c r="G30" s="63">
        <v>4.9</v>
      </c>
      <c r="H30" s="63">
        <v>4.9</v>
      </c>
      <c r="I30" s="77"/>
    </row>
    <row r="31" s="20" customFormat="1" ht="23.25" customHeight="1" spans="1:9">
      <c r="A31" s="47"/>
      <c r="B31" s="64"/>
      <c r="C31" s="141"/>
      <c r="D31" s="39" t="s">
        <v>82</v>
      </c>
      <c r="E31" s="47" t="s">
        <v>80</v>
      </c>
      <c r="F31" s="47" t="s">
        <v>81</v>
      </c>
      <c r="G31" s="63">
        <v>4.9</v>
      </c>
      <c r="H31" s="63">
        <v>4.9</v>
      </c>
      <c r="I31" s="77"/>
    </row>
    <row r="32" s="20" customFormat="1" ht="24" customHeight="1" spans="1:9">
      <c r="A32" s="47"/>
      <c r="B32" s="64"/>
      <c r="C32" s="50" t="s">
        <v>83</v>
      </c>
      <c r="D32" s="66" t="s">
        <v>84</v>
      </c>
      <c r="E32" s="47" t="s">
        <v>85</v>
      </c>
      <c r="F32" s="47" t="s">
        <v>35</v>
      </c>
      <c r="G32" s="63">
        <v>4.9</v>
      </c>
      <c r="H32" s="63">
        <v>4.9</v>
      </c>
      <c r="I32" s="77"/>
    </row>
    <row r="33" s="20" customFormat="1" ht="23.25" customHeight="1" spans="1:9">
      <c r="A33" s="47"/>
      <c r="B33" s="102"/>
      <c r="C33" s="57"/>
      <c r="D33" s="66" t="s">
        <v>86</v>
      </c>
      <c r="E33" s="47" t="s">
        <v>87</v>
      </c>
      <c r="F33" s="47" t="s">
        <v>88</v>
      </c>
      <c r="G33" s="63">
        <v>4.9</v>
      </c>
      <c r="H33" s="63">
        <v>4.9</v>
      </c>
      <c r="I33" s="34"/>
    </row>
    <row r="34" s="20" customFormat="1" ht="23.25" customHeight="1" spans="1:9">
      <c r="A34" s="47"/>
      <c r="B34" s="67" t="s">
        <v>89</v>
      </c>
      <c r="C34" s="59" t="s">
        <v>90</v>
      </c>
      <c r="D34" s="51" t="s">
        <v>91</v>
      </c>
      <c r="E34" s="47" t="s">
        <v>92</v>
      </c>
      <c r="F34" s="47" t="s">
        <v>35</v>
      </c>
      <c r="G34" s="63">
        <v>3</v>
      </c>
      <c r="H34" s="63">
        <v>3</v>
      </c>
      <c r="I34" s="34"/>
    </row>
    <row r="35" s="20" customFormat="1" ht="23.25" customHeight="1" spans="1:9">
      <c r="A35" s="47"/>
      <c r="B35" s="55"/>
      <c r="C35" s="60" t="s">
        <v>93</v>
      </c>
      <c r="D35" s="51" t="s">
        <v>94</v>
      </c>
      <c r="E35" s="47" t="s">
        <v>92</v>
      </c>
      <c r="F35" s="47" t="s">
        <v>35</v>
      </c>
      <c r="G35" s="63">
        <v>3</v>
      </c>
      <c r="H35" s="63">
        <v>3</v>
      </c>
      <c r="I35" s="34"/>
    </row>
    <row r="36" s="20" customFormat="1" ht="23.25" customHeight="1" spans="1:9">
      <c r="A36" s="47"/>
      <c r="B36" s="55"/>
      <c r="C36" s="50" t="s">
        <v>95</v>
      </c>
      <c r="D36" s="68" t="s">
        <v>96</v>
      </c>
      <c r="E36" s="52" t="s">
        <v>92</v>
      </c>
      <c r="F36" s="47" t="s">
        <v>35</v>
      </c>
      <c r="G36" s="63">
        <v>3</v>
      </c>
      <c r="H36" s="63">
        <v>3</v>
      </c>
      <c r="I36" s="34"/>
    </row>
    <row r="37" s="20" customFormat="1" ht="23.25" customHeight="1" spans="1:9">
      <c r="A37" s="27" t="s">
        <v>97</v>
      </c>
      <c r="B37" s="27"/>
      <c r="C37" s="27"/>
      <c r="D37" s="27"/>
      <c r="E37" s="27"/>
      <c r="F37" s="27"/>
      <c r="G37" s="27">
        <f>SUM(G13:G36)+H4</f>
        <v>100</v>
      </c>
      <c r="H37" s="27">
        <f>SUM(H13:H36)+I4</f>
        <v>94.73</v>
      </c>
      <c r="I37" s="27" t="s">
        <v>98</v>
      </c>
    </row>
    <row r="38" s="20" customFormat="1" ht="23.25" customHeight="1" spans="1:9">
      <c r="A38" s="70" t="s">
        <v>99</v>
      </c>
      <c r="B38" s="71"/>
      <c r="C38" s="71"/>
      <c r="D38" s="71"/>
      <c r="E38" s="71"/>
      <c r="F38" s="71"/>
      <c r="G38" s="71"/>
      <c r="H38" s="71"/>
      <c r="I38" s="78"/>
    </row>
    <row r="39" s="20" customFormat="1" ht="14"/>
    <row r="40" s="20" customFormat="1" ht="14"/>
    <row r="41" s="20" customFormat="1" ht="14"/>
    <row r="42" s="20" customFormat="1" ht="14"/>
    <row r="43" s="20" customFormat="1" spans="16379:16381">
      <c r="XEY43" s="21"/>
      <c r="XEZ43" s="21"/>
      <c r="XFA43" s="21"/>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37:F37"/>
    <mergeCell ref="A38:I38"/>
    <mergeCell ref="A3:A6"/>
    <mergeCell ref="A7:A11"/>
    <mergeCell ref="A12:A36"/>
    <mergeCell ref="B13:B22"/>
    <mergeCell ref="B23:B33"/>
    <mergeCell ref="B34:B36"/>
    <mergeCell ref="C13:C16"/>
    <mergeCell ref="C17:C18"/>
    <mergeCell ref="C23:C27"/>
    <mergeCell ref="C28:C29"/>
    <mergeCell ref="C30:C31"/>
    <mergeCell ref="C32:C33"/>
  </mergeCells>
  <pageMargins left="0.75" right="0.75" top="1" bottom="1" header="0.5" footer="0.5"/>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46"/>
  <sheetViews>
    <sheetView workbookViewId="0">
      <selection activeCell="H11" sqref="H11:N11"/>
    </sheetView>
  </sheetViews>
  <sheetFormatPr defaultColWidth="9" defaultRowHeight="14"/>
  <cols>
    <col min="1" max="1" width="5.24545454545455" customWidth="1"/>
    <col min="3" max="3" width="7.2454545454545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100</v>
      </c>
      <c r="B1" s="1"/>
      <c r="C1" s="1"/>
      <c r="D1" s="1"/>
      <c r="E1" s="1"/>
      <c r="F1" s="1"/>
      <c r="G1" s="1"/>
      <c r="H1" s="1"/>
      <c r="I1" s="1"/>
      <c r="J1" s="1"/>
      <c r="K1" s="1"/>
      <c r="L1" s="1"/>
      <c r="M1" s="1"/>
      <c r="N1" s="1"/>
    </row>
    <row r="2" ht="15" customHeight="1" spans="1:14">
      <c r="A2" s="2" t="s">
        <v>101</v>
      </c>
      <c r="B2" s="2"/>
      <c r="C2" s="2" t="s">
        <v>102</v>
      </c>
      <c r="D2" s="2"/>
      <c r="E2" s="2"/>
      <c r="F2" s="2"/>
      <c r="G2" s="2"/>
      <c r="H2" s="2"/>
      <c r="I2" s="2"/>
      <c r="J2" s="2"/>
      <c r="K2" s="2"/>
      <c r="L2" s="2"/>
      <c r="M2" s="2"/>
      <c r="N2" s="2"/>
    </row>
    <row r="3" ht="15" customHeight="1" spans="1:14">
      <c r="A3" s="2" t="s">
        <v>103</v>
      </c>
      <c r="B3" s="2"/>
      <c r="C3" s="2" t="s">
        <v>104</v>
      </c>
      <c r="D3" s="2"/>
      <c r="E3" s="2"/>
      <c r="F3" s="2"/>
      <c r="G3" s="2"/>
      <c r="H3" s="2" t="s">
        <v>105</v>
      </c>
      <c r="I3" s="2"/>
      <c r="J3" s="2" t="s">
        <v>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110</v>
      </c>
      <c r="F6" s="4">
        <f>SUM(F7:G9)</f>
        <v>110</v>
      </c>
      <c r="G6" s="4"/>
      <c r="H6" s="4">
        <f>SUM(H7:I9)</f>
        <v>87.03</v>
      </c>
      <c r="I6" s="4"/>
      <c r="J6" s="2">
        <v>10</v>
      </c>
      <c r="K6" s="2"/>
      <c r="L6" s="122">
        <f>H6/F6</f>
        <v>0.791181818181818</v>
      </c>
      <c r="M6" s="122"/>
      <c r="N6" s="2">
        <v>7.91</v>
      </c>
    </row>
    <row r="7" ht="15" customHeight="1" spans="1:14">
      <c r="A7" s="2"/>
      <c r="B7" s="2"/>
      <c r="C7" s="2" t="s">
        <v>111</v>
      </c>
      <c r="D7" s="2"/>
      <c r="E7" s="4">
        <v>110</v>
      </c>
      <c r="F7" s="4">
        <v>110</v>
      </c>
      <c r="G7" s="4"/>
      <c r="H7" s="4">
        <v>87.03</v>
      </c>
      <c r="I7" s="4"/>
      <c r="J7" s="2" t="s">
        <v>12</v>
      </c>
      <c r="K7" s="2"/>
      <c r="L7" s="2"/>
      <c r="M7" s="2"/>
      <c r="N7" s="2" t="s">
        <v>12</v>
      </c>
    </row>
    <row r="8" ht="15" customHeight="1" spans="1:14">
      <c r="A8" s="2"/>
      <c r="B8" s="2"/>
      <c r="C8" s="2" t="s">
        <v>112</v>
      </c>
      <c r="D8" s="2"/>
      <c r="E8" s="4"/>
      <c r="F8" s="4"/>
      <c r="G8" s="4"/>
      <c r="H8" s="4"/>
      <c r="I8" s="4"/>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88" customHeight="1" spans="1:14">
      <c r="A11" s="2"/>
      <c r="B11" s="2" t="s">
        <v>116</v>
      </c>
      <c r="C11" s="2"/>
      <c r="D11" s="2"/>
      <c r="E11" s="2"/>
      <c r="F11" s="2"/>
      <c r="G11" s="2"/>
      <c r="H11" s="5" t="s">
        <v>117</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121</v>
      </c>
      <c r="E13" s="8"/>
      <c r="F13" s="8"/>
      <c r="G13" s="7" t="s">
        <v>35</v>
      </c>
      <c r="H13" s="7" t="s">
        <v>122</v>
      </c>
      <c r="I13" s="14">
        <v>2.38</v>
      </c>
      <c r="J13" s="7"/>
      <c r="K13" s="14">
        <v>2.38</v>
      </c>
      <c r="L13" s="7"/>
      <c r="M13" s="7"/>
      <c r="N13" s="7"/>
    </row>
    <row r="14" ht="15" customHeight="1" spans="1:14">
      <c r="A14" s="6"/>
      <c r="B14" s="7"/>
      <c r="C14" s="7"/>
      <c r="D14" s="8" t="s">
        <v>123</v>
      </c>
      <c r="E14" s="8"/>
      <c r="F14" s="8"/>
      <c r="G14" s="7" t="s">
        <v>35</v>
      </c>
      <c r="H14" s="7" t="s">
        <v>35</v>
      </c>
      <c r="I14" s="14">
        <v>2.38</v>
      </c>
      <c r="J14" s="7"/>
      <c r="K14" s="14">
        <v>2.38</v>
      </c>
      <c r="L14" s="7"/>
      <c r="M14" s="7"/>
      <c r="N14" s="7"/>
    </row>
    <row r="15" ht="15" customHeight="1" spans="1:14">
      <c r="A15" s="6"/>
      <c r="B15" s="7"/>
      <c r="C15" s="7"/>
      <c r="D15" s="8" t="s">
        <v>124</v>
      </c>
      <c r="E15" s="8"/>
      <c r="F15" s="8"/>
      <c r="G15" s="7" t="s">
        <v>35</v>
      </c>
      <c r="H15" s="7" t="s">
        <v>35</v>
      </c>
      <c r="I15" s="14">
        <v>2.4</v>
      </c>
      <c r="J15" s="7"/>
      <c r="K15" s="14">
        <v>2.4</v>
      </c>
      <c r="L15" s="7"/>
      <c r="M15" s="7"/>
      <c r="N15" s="7"/>
    </row>
    <row r="16" ht="15" customHeight="1" spans="1:14">
      <c r="A16" s="6"/>
      <c r="B16" s="7"/>
      <c r="C16" s="7"/>
      <c r="D16" s="8" t="s">
        <v>125</v>
      </c>
      <c r="E16" s="8"/>
      <c r="F16" s="8"/>
      <c r="G16" s="7" t="s">
        <v>35</v>
      </c>
      <c r="H16" s="7" t="s">
        <v>126</v>
      </c>
      <c r="I16" s="14">
        <v>2.38</v>
      </c>
      <c r="J16" s="7"/>
      <c r="K16" s="14">
        <v>2.38</v>
      </c>
      <c r="L16" s="7"/>
      <c r="M16" s="7"/>
      <c r="N16" s="7"/>
    </row>
    <row r="17" ht="114" customHeight="1" spans="1:14">
      <c r="A17" s="6"/>
      <c r="B17" s="7"/>
      <c r="C17" s="7"/>
      <c r="D17" s="8" t="s">
        <v>127</v>
      </c>
      <c r="E17" s="8"/>
      <c r="F17" s="8"/>
      <c r="G17" s="7" t="s">
        <v>35</v>
      </c>
      <c r="H17" s="7" t="s">
        <v>128</v>
      </c>
      <c r="I17" s="14">
        <v>2.38</v>
      </c>
      <c r="J17" s="7"/>
      <c r="K17" s="7">
        <v>1.7</v>
      </c>
      <c r="L17" s="7"/>
      <c r="M17" s="17" t="s">
        <v>129</v>
      </c>
      <c r="N17" s="18"/>
    </row>
    <row r="18" ht="118" customHeight="1" spans="1:14">
      <c r="A18" s="6"/>
      <c r="B18" s="7"/>
      <c r="C18" s="7"/>
      <c r="D18" s="8" t="s">
        <v>130</v>
      </c>
      <c r="E18" s="8"/>
      <c r="F18" s="8"/>
      <c r="G18" s="7" t="s">
        <v>35</v>
      </c>
      <c r="H18" s="7" t="s">
        <v>131</v>
      </c>
      <c r="I18" s="14">
        <v>2.38</v>
      </c>
      <c r="J18" s="7"/>
      <c r="K18" s="7">
        <v>1.63</v>
      </c>
      <c r="L18" s="7"/>
      <c r="M18" s="17" t="s">
        <v>132</v>
      </c>
      <c r="N18" s="18"/>
    </row>
    <row r="19" ht="15" customHeight="1" spans="1:14">
      <c r="A19" s="6"/>
      <c r="B19" s="7"/>
      <c r="C19" s="7" t="s">
        <v>133</v>
      </c>
      <c r="D19" s="8" t="s">
        <v>134</v>
      </c>
      <c r="E19" s="8"/>
      <c r="F19" s="8"/>
      <c r="G19" s="7" t="s">
        <v>35</v>
      </c>
      <c r="H19" s="7" t="s">
        <v>35</v>
      </c>
      <c r="I19" s="14">
        <v>2.38</v>
      </c>
      <c r="J19" s="7"/>
      <c r="K19" s="7">
        <v>2.38</v>
      </c>
      <c r="L19" s="7"/>
      <c r="M19" s="7"/>
      <c r="N19" s="7"/>
    </row>
    <row r="20" ht="15" customHeight="1" spans="1:14">
      <c r="A20" s="6"/>
      <c r="B20" s="7"/>
      <c r="C20" s="7"/>
      <c r="D20" s="8" t="s">
        <v>135</v>
      </c>
      <c r="E20" s="8"/>
      <c r="F20" s="8"/>
      <c r="G20" s="7" t="s">
        <v>35</v>
      </c>
      <c r="H20" s="7" t="s">
        <v>35</v>
      </c>
      <c r="I20" s="14">
        <v>2.38</v>
      </c>
      <c r="J20" s="7"/>
      <c r="K20" s="7">
        <v>2.38</v>
      </c>
      <c r="L20" s="7"/>
      <c r="M20" s="7"/>
      <c r="N20" s="7"/>
    </row>
    <row r="21" ht="15" customHeight="1" spans="1:14">
      <c r="A21" s="6"/>
      <c r="B21" s="7"/>
      <c r="C21" s="7"/>
      <c r="D21" s="8" t="s">
        <v>136</v>
      </c>
      <c r="E21" s="8"/>
      <c r="F21" s="8"/>
      <c r="G21" s="7" t="s">
        <v>137</v>
      </c>
      <c r="H21" s="7" t="s">
        <v>35</v>
      </c>
      <c r="I21" s="14">
        <v>2.38</v>
      </c>
      <c r="J21" s="7"/>
      <c r="K21" s="7">
        <v>2.38</v>
      </c>
      <c r="L21" s="7"/>
      <c r="M21" s="7"/>
      <c r="N21" s="7"/>
    </row>
    <row r="22" ht="15" customHeight="1" spans="1:14">
      <c r="A22" s="6"/>
      <c r="B22" s="7"/>
      <c r="C22" s="7"/>
      <c r="D22" s="8" t="s">
        <v>138</v>
      </c>
      <c r="E22" s="8"/>
      <c r="F22" s="8"/>
      <c r="G22" s="7" t="s">
        <v>139</v>
      </c>
      <c r="H22" s="86" t="s">
        <v>140</v>
      </c>
      <c r="I22" s="14">
        <v>2.38</v>
      </c>
      <c r="J22" s="7"/>
      <c r="K22" s="7">
        <v>2.38</v>
      </c>
      <c r="L22" s="7"/>
      <c r="M22" s="7"/>
      <c r="N22" s="7"/>
    </row>
    <row r="23" ht="15" customHeight="1" spans="1:14">
      <c r="A23" s="6"/>
      <c r="B23" s="7"/>
      <c r="C23" s="7"/>
      <c r="D23" s="8" t="s">
        <v>141</v>
      </c>
      <c r="E23" s="8"/>
      <c r="F23" s="8"/>
      <c r="G23" s="7" t="s">
        <v>142</v>
      </c>
      <c r="H23" s="19" t="s">
        <v>143</v>
      </c>
      <c r="I23" s="14">
        <v>2.38</v>
      </c>
      <c r="J23" s="7"/>
      <c r="K23" s="7">
        <v>2.38</v>
      </c>
      <c r="L23" s="7"/>
      <c r="M23" s="7"/>
      <c r="N23" s="7"/>
    </row>
    <row r="24" ht="32" customHeight="1" spans="1:14">
      <c r="A24" s="6"/>
      <c r="B24" s="7"/>
      <c r="C24" s="7"/>
      <c r="D24" s="8" t="s">
        <v>144</v>
      </c>
      <c r="E24" s="8"/>
      <c r="F24" s="8"/>
      <c r="G24" s="7" t="s">
        <v>145</v>
      </c>
      <c r="H24" s="86" t="s">
        <v>146</v>
      </c>
      <c r="I24" s="14">
        <v>2.38</v>
      </c>
      <c r="J24" s="7"/>
      <c r="K24" s="14">
        <v>0</v>
      </c>
      <c r="L24" s="7"/>
      <c r="M24" s="17" t="s">
        <v>147</v>
      </c>
      <c r="N24" s="18"/>
    </row>
    <row r="25" ht="33" customHeight="1" spans="1:14">
      <c r="A25" s="6"/>
      <c r="B25" s="7"/>
      <c r="C25" s="7"/>
      <c r="D25" s="8" t="s">
        <v>148</v>
      </c>
      <c r="E25" s="8"/>
      <c r="F25" s="8"/>
      <c r="G25" s="7" t="s">
        <v>145</v>
      </c>
      <c r="H25" s="86" t="s">
        <v>146</v>
      </c>
      <c r="I25" s="14">
        <v>2.38</v>
      </c>
      <c r="J25" s="7"/>
      <c r="K25" s="14">
        <v>0</v>
      </c>
      <c r="L25" s="7"/>
      <c r="M25" s="17" t="s">
        <v>147</v>
      </c>
      <c r="N25" s="18"/>
    </row>
    <row r="26" ht="15" customHeight="1" spans="1:14">
      <c r="A26" s="6"/>
      <c r="B26" s="7"/>
      <c r="C26" s="7"/>
      <c r="D26" s="8" t="s">
        <v>149</v>
      </c>
      <c r="E26" s="8"/>
      <c r="F26" s="8"/>
      <c r="G26" s="7" t="s">
        <v>150</v>
      </c>
      <c r="H26" s="138" t="s">
        <v>68</v>
      </c>
      <c r="I26" s="14">
        <v>2.38</v>
      </c>
      <c r="J26" s="7"/>
      <c r="K26" s="7">
        <v>2.38</v>
      </c>
      <c r="L26" s="7"/>
      <c r="M26" s="7"/>
      <c r="N26" s="7"/>
    </row>
    <row r="27" ht="15" customHeight="1" spans="1:14">
      <c r="A27" s="6"/>
      <c r="B27" s="7"/>
      <c r="C27" s="7"/>
      <c r="D27" s="8" t="s">
        <v>151</v>
      </c>
      <c r="E27" s="8"/>
      <c r="F27" s="8"/>
      <c r="G27" s="7" t="s">
        <v>142</v>
      </c>
      <c r="H27" s="19" t="s">
        <v>35</v>
      </c>
      <c r="I27" s="14">
        <v>2.38</v>
      </c>
      <c r="J27" s="7"/>
      <c r="K27" s="7">
        <v>2.38</v>
      </c>
      <c r="L27" s="7"/>
      <c r="M27" s="7"/>
      <c r="N27" s="7"/>
    </row>
    <row r="28" ht="112" customHeight="1" spans="1:14">
      <c r="A28" s="6"/>
      <c r="B28" s="7"/>
      <c r="C28" s="7"/>
      <c r="D28" s="8" t="s">
        <v>152</v>
      </c>
      <c r="E28" s="8"/>
      <c r="F28" s="8"/>
      <c r="G28" s="7" t="s">
        <v>142</v>
      </c>
      <c r="H28" s="7" t="s">
        <v>153</v>
      </c>
      <c r="I28" s="14">
        <v>2.38</v>
      </c>
      <c r="J28" s="7"/>
      <c r="K28" s="7">
        <v>1.82</v>
      </c>
      <c r="L28" s="7"/>
      <c r="M28" s="17" t="s">
        <v>132</v>
      </c>
      <c r="N28" s="18"/>
    </row>
    <row r="29" ht="15" customHeight="1" spans="1:14">
      <c r="A29" s="6"/>
      <c r="B29" s="7"/>
      <c r="C29" s="7"/>
      <c r="D29" s="8" t="s">
        <v>154</v>
      </c>
      <c r="E29" s="8"/>
      <c r="F29" s="8"/>
      <c r="G29" s="7" t="s">
        <v>155</v>
      </c>
      <c r="H29" s="86" t="s">
        <v>64</v>
      </c>
      <c r="I29" s="14">
        <v>2.38</v>
      </c>
      <c r="J29" s="7"/>
      <c r="K29" s="14">
        <v>2.38</v>
      </c>
      <c r="L29" s="7"/>
      <c r="M29" s="7"/>
      <c r="N29" s="7"/>
    </row>
    <row r="30" ht="15" customHeight="1" spans="1:14">
      <c r="A30" s="6"/>
      <c r="B30" s="7"/>
      <c r="C30" s="7" t="s">
        <v>156</v>
      </c>
      <c r="D30" s="8" t="s">
        <v>157</v>
      </c>
      <c r="E30" s="8"/>
      <c r="F30" s="8"/>
      <c r="G30" s="7" t="s">
        <v>158</v>
      </c>
      <c r="H30" s="7" t="s">
        <v>35</v>
      </c>
      <c r="I30" s="14">
        <v>2.38</v>
      </c>
      <c r="J30" s="7"/>
      <c r="K30" s="14">
        <v>2.38</v>
      </c>
      <c r="L30" s="7"/>
      <c r="M30" s="7"/>
      <c r="N30" s="7"/>
    </row>
    <row r="31" ht="15" customHeight="1" spans="1:14">
      <c r="A31" s="6"/>
      <c r="B31" s="7"/>
      <c r="C31" s="7"/>
      <c r="D31" s="8" t="s">
        <v>159</v>
      </c>
      <c r="E31" s="8"/>
      <c r="F31" s="8"/>
      <c r="G31" s="7" t="s">
        <v>158</v>
      </c>
      <c r="H31" s="7" t="s">
        <v>35</v>
      </c>
      <c r="I31" s="14">
        <v>2.38</v>
      </c>
      <c r="J31" s="7"/>
      <c r="K31" s="14">
        <v>2.38</v>
      </c>
      <c r="L31" s="7"/>
      <c r="M31" s="7"/>
      <c r="N31" s="7"/>
    </row>
    <row r="32" ht="15" customHeight="1" spans="1:14">
      <c r="A32" s="6"/>
      <c r="B32" s="7"/>
      <c r="C32" s="7"/>
      <c r="D32" s="8" t="s">
        <v>160</v>
      </c>
      <c r="E32" s="8"/>
      <c r="F32" s="8"/>
      <c r="G32" s="7" t="s">
        <v>158</v>
      </c>
      <c r="H32" s="7" t="s">
        <v>35</v>
      </c>
      <c r="I32" s="14">
        <v>2.38</v>
      </c>
      <c r="J32" s="7"/>
      <c r="K32" s="14">
        <v>2.38</v>
      </c>
      <c r="L32" s="7"/>
      <c r="M32" s="7"/>
      <c r="N32" s="7"/>
    </row>
    <row r="33" ht="15" customHeight="1" spans="1:14">
      <c r="A33" s="6"/>
      <c r="B33" s="7"/>
      <c r="C33" s="7" t="s">
        <v>161</v>
      </c>
      <c r="D33" s="8" t="s">
        <v>162</v>
      </c>
      <c r="E33" s="8"/>
      <c r="F33" s="8"/>
      <c r="G33" s="7" t="s">
        <v>163</v>
      </c>
      <c r="H33" s="7" t="s">
        <v>35</v>
      </c>
      <c r="I33" s="14">
        <v>2.38</v>
      </c>
      <c r="J33" s="7"/>
      <c r="K33" s="14">
        <v>2.38</v>
      </c>
      <c r="L33" s="7"/>
      <c r="M33" s="7"/>
      <c r="N33" s="7"/>
    </row>
    <row r="34" ht="15" customHeight="1" spans="1:14">
      <c r="A34" s="6"/>
      <c r="B34" s="7" t="s">
        <v>164</v>
      </c>
      <c r="C34" s="7" t="s">
        <v>165</v>
      </c>
      <c r="D34" s="8" t="s">
        <v>166</v>
      </c>
      <c r="E34" s="8"/>
      <c r="F34" s="8"/>
      <c r="G34" s="7" t="s">
        <v>167</v>
      </c>
      <c r="H34" s="7" t="s">
        <v>35</v>
      </c>
      <c r="I34" s="14">
        <v>3.75</v>
      </c>
      <c r="J34" s="7"/>
      <c r="K34" s="14">
        <v>3.75</v>
      </c>
      <c r="L34" s="7"/>
      <c r="M34" s="7"/>
      <c r="N34" s="7"/>
    </row>
    <row r="35" ht="15" customHeight="1" spans="1:14">
      <c r="A35" s="6"/>
      <c r="B35" s="7"/>
      <c r="C35" s="7" t="s">
        <v>168</v>
      </c>
      <c r="D35" s="8" t="s">
        <v>169</v>
      </c>
      <c r="E35" s="8"/>
      <c r="F35" s="8"/>
      <c r="G35" s="7" t="s">
        <v>170</v>
      </c>
      <c r="H35" s="7" t="s">
        <v>35</v>
      </c>
      <c r="I35" s="14">
        <v>3.75</v>
      </c>
      <c r="J35" s="7"/>
      <c r="K35" s="14">
        <v>3.75</v>
      </c>
      <c r="L35" s="7"/>
      <c r="M35" s="7"/>
      <c r="N35" s="7"/>
    </row>
    <row r="36" ht="76" customHeight="1" spans="1:14">
      <c r="A36" s="6"/>
      <c r="B36" s="7"/>
      <c r="C36" s="7"/>
      <c r="D36" s="8" t="s">
        <v>171</v>
      </c>
      <c r="E36" s="8"/>
      <c r="F36" s="8"/>
      <c r="G36" s="7" t="s">
        <v>139</v>
      </c>
      <c r="H36" s="7" t="s">
        <v>35</v>
      </c>
      <c r="I36" s="14">
        <v>3.75</v>
      </c>
      <c r="J36" s="7"/>
      <c r="K36" s="14">
        <v>3.72</v>
      </c>
      <c r="L36" s="7"/>
      <c r="M36" s="17" t="s">
        <v>172</v>
      </c>
      <c r="N36" s="18"/>
    </row>
    <row r="37" ht="15" customHeight="1" spans="1:14">
      <c r="A37" s="6"/>
      <c r="B37" s="7"/>
      <c r="C37" s="7" t="s">
        <v>173</v>
      </c>
      <c r="D37" s="106" t="s">
        <v>174</v>
      </c>
      <c r="E37" s="106"/>
      <c r="F37" s="106"/>
      <c r="G37" s="7" t="s">
        <v>175</v>
      </c>
      <c r="H37" s="7" t="s">
        <v>35</v>
      </c>
      <c r="I37" s="14">
        <v>3.75</v>
      </c>
      <c r="J37" s="7"/>
      <c r="K37" s="14">
        <v>3.75</v>
      </c>
      <c r="L37" s="7"/>
      <c r="M37" s="7"/>
      <c r="N37" s="7"/>
    </row>
    <row r="38" ht="15" customHeight="1" spans="1:14">
      <c r="A38" s="6"/>
      <c r="B38" s="7"/>
      <c r="C38" s="7"/>
      <c r="D38" s="106" t="s">
        <v>176</v>
      </c>
      <c r="E38" s="106"/>
      <c r="F38" s="106"/>
      <c r="G38" s="7" t="s">
        <v>177</v>
      </c>
      <c r="H38" s="7" t="s">
        <v>35</v>
      </c>
      <c r="I38" s="14">
        <v>3.75</v>
      </c>
      <c r="J38" s="7"/>
      <c r="K38" s="14">
        <v>3.75</v>
      </c>
      <c r="L38" s="7"/>
      <c r="M38" s="7"/>
      <c r="N38" s="7"/>
    </row>
    <row r="39" ht="15" customHeight="1" spans="1:14">
      <c r="A39" s="6"/>
      <c r="B39" s="7"/>
      <c r="C39" s="7" t="s">
        <v>178</v>
      </c>
      <c r="D39" s="8" t="s">
        <v>179</v>
      </c>
      <c r="E39" s="8"/>
      <c r="F39" s="8"/>
      <c r="G39" s="7" t="s">
        <v>49</v>
      </c>
      <c r="H39" s="7" t="s">
        <v>35</v>
      </c>
      <c r="I39" s="14">
        <v>3.75</v>
      </c>
      <c r="J39" s="7"/>
      <c r="K39" s="14">
        <v>3.75</v>
      </c>
      <c r="L39" s="7"/>
      <c r="M39" s="7"/>
      <c r="N39" s="7"/>
    </row>
    <row r="40" ht="15" customHeight="1" spans="1:14">
      <c r="A40" s="6"/>
      <c r="B40" s="7"/>
      <c r="C40" s="7"/>
      <c r="D40" s="8" t="s">
        <v>180</v>
      </c>
      <c r="E40" s="8"/>
      <c r="F40" s="8"/>
      <c r="G40" s="7" t="s">
        <v>92</v>
      </c>
      <c r="H40" s="7" t="s">
        <v>35</v>
      </c>
      <c r="I40" s="14">
        <v>3.75</v>
      </c>
      <c r="J40" s="7"/>
      <c r="K40" s="14">
        <v>3.75</v>
      </c>
      <c r="L40" s="7"/>
      <c r="M40" s="7"/>
      <c r="N40" s="7"/>
    </row>
    <row r="41" ht="15" customHeight="1" spans="1:14">
      <c r="A41" s="6"/>
      <c r="B41" s="7"/>
      <c r="C41" s="7"/>
      <c r="D41" s="8" t="s">
        <v>181</v>
      </c>
      <c r="E41" s="8"/>
      <c r="F41" s="8"/>
      <c r="G41" s="7" t="s">
        <v>182</v>
      </c>
      <c r="H41" s="7" t="s">
        <v>35</v>
      </c>
      <c r="I41" s="14">
        <v>3.75</v>
      </c>
      <c r="J41" s="7"/>
      <c r="K41" s="14">
        <v>3.75</v>
      </c>
      <c r="L41" s="7"/>
      <c r="M41" s="7"/>
      <c r="N41" s="7"/>
    </row>
    <row r="42" ht="15" customHeight="1" spans="1:14">
      <c r="A42" s="6"/>
      <c r="B42" s="7" t="s">
        <v>183</v>
      </c>
      <c r="C42" s="7" t="s">
        <v>184</v>
      </c>
      <c r="D42" s="8" t="s">
        <v>185</v>
      </c>
      <c r="E42" s="8"/>
      <c r="F42" s="8"/>
      <c r="G42" s="7" t="s">
        <v>142</v>
      </c>
      <c r="H42" s="86" t="s">
        <v>186</v>
      </c>
      <c r="I42" s="14">
        <v>5</v>
      </c>
      <c r="J42" s="7"/>
      <c r="K42" s="14">
        <v>5</v>
      </c>
      <c r="L42" s="7"/>
      <c r="M42" s="7"/>
      <c r="N42" s="7"/>
    </row>
    <row r="43" ht="15" customHeight="1" spans="1:14">
      <c r="A43" s="6"/>
      <c r="B43" s="7"/>
      <c r="C43" s="7"/>
      <c r="D43" s="8" t="s">
        <v>187</v>
      </c>
      <c r="E43" s="8"/>
      <c r="F43" s="8"/>
      <c r="G43" s="7" t="s">
        <v>142</v>
      </c>
      <c r="H43" s="86" t="s">
        <v>186</v>
      </c>
      <c r="I43" s="14">
        <v>5</v>
      </c>
      <c r="J43" s="7"/>
      <c r="K43" s="14">
        <v>5</v>
      </c>
      <c r="L43" s="7"/>
      <c r="M43" s="7"/>
      <c r="N43" s="7"/>
    </row>
    <row r="44" ht="15" customHeight="1" spans="1:14">
      <c r="A44" s="9" t="s">
        <v>188</v>
      </c>
      <c r="B44" s="9"/>
      <c r="C44" s="9"/>
      <c r="D44" s="9"/>
      <c r="E44" s="9"/>
      <c r="F44" s="9"/>
      <c r="G44" s="9"/>
      <c r="H44" s="9"/>
      <c r="I44" s="9">
        <v>100</v>
      </c>
      <c r="J44" s="9"/>
      <c r="K44" s="9">
        <f>SUM(K13:K43)+N6</f>
        <v>91.13</v>
      </c>
      <c r="L44" s="9"/>
      <c r="M44" s="15" t="s">
        <v>98</v>
      </c>
      <c r="N44" s="15"/>
    </row>
    <row r="45" spans="1:14">
      <c r="A45" s="10" t="s">
        <v>189</v>
      </c>
      <c r="B45" s="11" t="s">
        <v>190</v>
      </c>
      <c r="C45" s="12"/>
      <c r="D45" s="12"/>
      <c r="E45" s="12"/>
      <c r="F45" s="12"/>
      <c r="G45" s="12"/>
      <c r="H45" s="12"/>
      <c r="I45" s="12"/>
      <c r="J45" s="12"/>
      <c r="K45" s="12"/>
      <c r="L45" s="12"/>
      <c r="M45" s="12"/>
      <c r="N45" s="16"/>
    </row>
    <row r="46" ht="15.95" customHeight="1"/>
  </sheetData>
  <mergeCells count="1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A44:H44"/>
    <mergeCell ref="I44:J44"/>
    <mergeCell ref="K44:L44"/>
    <mergeCell ref="M44:N44"/>
    <mergeCell ref="B45:N45"/>
    <mergeCell ref="A10:A11"/>
    <mergeCell ref="A12:A43"/>
    <mergeCell ref="B13:B33"/>
    <mergeCell ref="B34:B41"/>
    <mergeCell ref="B42:B43"/>
    <mergeCell ref="C13:C18"/>
    <mergeCell ref="C19:C29"/>
    <mergeCell ref="C30:C32"/>
    <mergeCell ref="C35:C36"/>
    <mergeCell ref="C37:C38"/>
    <mergeCell ref="C39:C41"/>
    <mergeCell ref="C42:C43"/>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4"/>
  <sheetViews>
    <sheetView workbookViewId="0">
      <selection activeCell="O11" sqref="O11"/>
    </sheetView>
  </sheetViews>
  <sheetFormatPr defaultColWidth="9" defaultRowHeight="14"/>
  <cols>
    <col min="1" max="1" width="5.24545454545455" customWidth="1"/>
    <col min="3" max="3" width="8.1"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100</v>
      </c>
      <c r="B1" s="1"/>
      <c r="C1" s="1"/>
      <c r="D1" s="1"/>
      <c r="E1" s="1"/>
      <c r="F1" s="1"/>
      <c r="G1" s="1"/>
      <c r="H1" s="1"/>
      <c r="I1" s="1"/>
      <c r="J1" s="1"/>
      <c r="K1" s="1"/>
      <c r="L1" s="1"/>
      <c r="M1" s="1"/>
      <c r="N1" s="1"/>
    </row>
    <row r="2" ht="15" customHeight="1" spans="1:14">
      <c r="A2" s="2" t="s">
        <v>101</v>
      </c>
      <c r="B2" s="2"/>
      <c r="C2" s="2" t="s">
        <v>191</v>
      </c>
      <c r="D2" s="2"/>
      <c r="E2" s="2"/>
      <c r="F2" s="2"/>
      <c r="G2" s="2"/>
      <c r="H2" s="2"/>
      <c r="I2" s="2"/>
      <c r="J2" s="2"/>
      <c r="K2" s="2"/>
      <c r="L2" s="2"/>
      <c r="M2" s="2"/>
      <c r="N2" s="2"/>
    </row>
    <row r="3" ht="15" customHeight="1" spans="1:14">
      <c r="A3" s="2" t="s">
        <v>103</v>
      </c>
      <c r="B3" s="2"/>
      <c r="C3" s="2" t="s">
        <v>104</v>
      </c>
      <c r="D3" s="2"/>
      <c r="E3" s="2"/>
      <c r="F3" s="2"/>
      <c r="G3" s="2"/>
      <c r="H3" s="2" t="s">
        <v>105</v>
      </c>
      <c r="I3" s="2"/>
      <c r="J3" s="2" t="s">
        <v>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SUM(E7:E8)</f>
        <v>44.3</v>
      </c>
      <c r="F6" s="4">
        <f>SUM(F7:G8)</f>
        <v>44.3</v>
      </c>
      <c r="G6" s="4"/>
      <c r="H6" s="4">
        <f>SUM(H7:I8)</f>
        <v>23.42</v>
      </c>
      <c r="I6" s="4"/>
      <c r="J6" s="2">
        <v>10</v>
      </c>
      <c r="K6" s="2"/>
      <c r="L6" s="122">
        <f>H6/F6</f>
        <v>0.528668171557562</v>
      </c>
      <c r="M6" s="122"/>
      <c r="N6" s="2">
        <v>5.29</v>
      </c>
    </row>
    <row r="7" ht="15" customHeight="1" spans="1:14">
      <c r="A7" s="2"/>
      <c r="B7" s="2"/>
      <c r="C7" s="2" t="s">
        <v>111</v>
      </c>
      <c r="D7" s="2"/>
      <c r="E7" s="4">
        <v>30</v>
      </c>
      <c r="F7" s="4">
        <v>30</v>
      </c>
      <c r="G7" s="4"/>
      <c r="H7" s="4">
        <v>9.12</v>
      </c>
      <c r="I7" s="4"/>
      <c r="J7" s="2" t="s">
        <v>12</v>
      </c>
      <c r="K7" s="2"/>
      <c r="L7" s="2"/>
      <c r="M7" s="2"/>
      <c r="N7" s="2" t="s">
        <v>12</v>
      </c>
    </row>
    <row r="8" ht="15" customHeight="1" spans="1:14">
      <c r="A8" s="2"/>
      <c r="B8" s="2"/>
      <c r="C8" s="2" t="s">
        <v>112</v>
      </c>
      <c r="D8" s="2"/>
      <c r="E8" s="4">
        <v>14.3</v>
      </c>
      <c r="F8" s="4">
        <v>14.3</v>
      </c>
      <c r="G8" s="4"/>
      <c r="H8" s="4">
        <v>14.3</v>
      </c>
      <c r="I8" s="4"/>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133" customHeight="1" spans="1:14">
      <c r="A11" s="2"/>
      <c r="B11" s="5" t="s">
        <v>192</v>
      </c>
      <c r="C11" s="5"/>
      <c r="D11" s="5"/>
      <c r="E11" s="5"/>
      <c r="F11" s="5"/>
      <c r="G11" s="5"/>
      <c r="H11" s="5" t="s">
        <v>193</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194</v>
      </c>
      <c r="E13" s="8"/>
      <c r="F13" s="8"/>
      <c r="G13" s="7" t="s">
        <v>35</v>
      </c>
      <c r="H13" s="7" t="s">
        <v>35</v>
      </c>
      <c r="I13" s="7">
        <v>3.92</v>
      </c>
      <c r="J13" s="7"/>
      <c r="K13" s="7">
        <v>3.92</v>
      </c>
      <c r="L13" s="7"/>
      <c r="M13" s="7"/>
      <c r="N13" s="7"/>
    </row>
    <row r="14" ht="15" customHeight="1" spans="1:14">
      <c r="A14" s="6"/>
      <c r="B14" s="7"/>
      <c r="C14" s="7"/>
      <c r="D14" s="8" t="s">
        <v>195</v>
      </c>
      <c r="E14" s="8"/>
      <c r="F14" s="8"/>
      <c r="G14" s="7" t="s">
        <v>196</v>
      </c>
      <c r="H14" s="7" t="s">
        <v>196</v>
      </c>
      <c r="I14" s="7">
        <v>3.84</v>
      </c>
      <c r="J14" s="7"/>
      <c r="K14" s="7">
        <v>3.84</v>
      </c>
      <c r="L14" s="7"/>
      <c r="M14" s="7"/>
      <c r="N14" s="7"/>
    </row>
    <row r="15" ht="15" customHeight="1" spans="1:14">
      <c r="A15" s="6"/>
      <c r="B15" s="7"/>
      <c r="C15" s="7"/>
      <c r="D15" s="8" t="s">
        <v>197</v>
      </c>
      <c r="E15" s="8"/>
      <c r="F15" s="8"/>
      <c r="G15" s="7" t="s">
        <v>35</v>
      </c>
      <c r="H15" s="7" t="s">
        <v>35</v>
      </c>
      <c r="I15" s="7">
        <v>3.84</v>
      </c>
      <c r="J15" s="7"/>
      <c r="K15" s="7">
        <v>3.84</v>
      </c>
      <c r="L15" s="7"/>
      <c r="M15" s="7"/>
      <c r="N15" s="7"/>
    </row>
    <row r="16" ht="15" customHeight="1" spans="1:14">
      <c r="A16" s="6"/>
      <c r="B16" s="7"/>
      <c r="C16" s="7"/>
      <c r="D16" s="8" t="s">
        <v>198</v>
      </c>
      <c r="E16" s="8"/>
      <c r="F16" s="8"/>
      <c r="G16" s="7" t="s">
        <v>35</v>
      </c>
      <c r="H16" s="7" t="s">
        <v>35</v>
      </c>
      <c r="I16" s="7">
        <v>3.84</v>
      </c>
      <c r="J16" s="7"/>
      <c r="K16" s="7">
        <v>3.84</v>
      </c>
      <c r="L16" s="7"/>
      <c r="M16" s="7"/>
      <c r="N16" s="7"/>
    </row>
    <row r="17" ht="15" customHeight="1" spans="1:14">
      <c r="A17" s="6"/>
      <c r="B17" s="7"/>
      <c r="C17" s="7"/>
      <c r="D17" s="8" t="s">
        <v>199</v>
      </c>
      <c r="E17" s="8"/>
      <c r="F17" s="8"/>
      <c r="G17" s="7" t="s">
        <v>35</v>
      </c>
      <c r="H17" s="7" t="s">
        <v>35</v>
      </c>
      <c r="I17" s="7">
        <v>3.84</v>
      </c>
      <c r="J17" s="7"/>
      <c r="K17" s="7">
        <v>3.84</v>
      </c>
      <c r="L17" s="7"/>
      <c r="M17" s="7"/>
      <c r="N17" s="7"/>
    </row>
    <row r="18" ht="15" customHeight="1" spans="1:14">
      <c r="A18" s="6"/>
      <c r="B18" s="7"/>
      <c r="C18" s="7" t="s">
        <v>133</v>
      </c>
      <c r="D18" s="8" t="s">
        <v>200</v>
      </c>
      <c r="E18" s="8"/>
      <c r="F18" s="8"/>
      <c r="G18" s="7" t="s">
        <v>150</v>
      </c>
      <c r="H18" s="7" t="s">
        <v>35</v>
      </c>
      <c r="I18" s="7">
        <v>3.84</v>
      </c>
      <c r="J18" s="7"/>
      <c r="K18" s="7">
        <v>3.84</v>
      </c>
      <c r="L18" s="7"/>
      <c r="M18" s="7"/>
      <c r="N18" s="7"/>
    </row>
    <row r="19" ht="15" customHeight="1" spans="1:14">
      <c r="A19" s="6"/>
      <c r="B19" s="7"/>
      <c r="C19" s="7"/>
      <c r="D19" s="8" t="s">
        <v>201</v>
      </c>
      <c r="E19" s="8"/>
      <c r="F19" s="8"/>
      <c r="G19" s="7" t="s">
        <v>155</v>
      </c>
      <c r="H19" s="7" t="s">
        <v>35</v>
      </c>
      <c r="I19" s="7">
        <v>3.84</v>
      </c>
      <c r="J19" s="7"/>
      <c r="K19" s="7">
        <v>3.84</v>
      </c>
      <c r="L19" s="7"/>
      <c r="M19" s="7"/>
      <c r="N19" s="7"/>
    </row>
    <row r="20" ht="15" customHeight="1" spans="1:14">
      <c r="A20" s="6"/>
      <c r="B20" s="7"/>
      <c r="C20" s="7"/>
      <c r="D20" s="8" t="s">
        <v>202</v>
      </c>
      <c r="E20" s="8"/>
      <c r="F20" s="8"/>
      <c r="G20" s="7" t="s">
        <v>155</v>
      </c>
      <c r="H20" s="7" t="s">
        <v>35</v>
      </c>
      <c r="I20" s="7">
        <v>3.84</v>
      </c>
      <c r="J20" s="7"/>
      <c r="K20" s="7">
        <v>3.84</v>
      </c>
      <c r="L20" s="7"/>
      <c r="M20" s="7"/>
      <c r="N20" s="7"/>
    </row>
    <row r="21" ht="15" customHeight="1" spans="1:14">
      <c r="A21" s="6"/>
      <c r="B21" s="7"/>
      <c r="C21" s="7" t="s">
        <v>156</v>
      </c>
      <c r="D21" s="8" t="s">
        <v>203</v>
      </c>
      <c r="E21" s="8"/>
      <c r="F21" s="8"/>
      <c r="G21" s="7" t="s">
        <v>158</v>
      </c>
      <c r="H21" s="7" t="s">
        <v>35</v>
      </c>
      <c r="I21" s="7">
        <v>3.84</v>
      </c>
      <c r="J21" s="7"/>
      <c r="K21" s="7">
        <v>3.84</v>
      </c>
      <c r="L21" s="7"/>
      <c r="M21" s="7"/>
      <c r="N21" s="7"/>
    </row>
    <row r="22" ht="15" customHeight="1" spans="1:14">
      <c r="A22" s="6"/>
      <c r="B22" s="7"/>
      <c r="C22" s="7"/>
      <c r="D22" s="8" t="s">
        <v>204</v>
      </c>
      <c r="E22" s="8"/>
      <c r="F22" s="8"/>
      <c r="G22" s="7" t="s">
        <v>158</v>
      </c>
      <c r="H22" s="7" t="s">
        <v>35</v>
      </c>
      <c r="I22" s="7">
        <v>3.84</v>
      </c>
      <c r="J22" s="7"/>
      <c r="K22" s="7">
        <v>3.84</v>
      </c>
      <c r="L22" s="7"/>
      <c r="M22" s="7"/>
      <c r="N22" s="7"/>
    </row>
    <row r="23" ht="15" customHeight="1" spans="1:14">
      <c r="A23" s="6"/>
      <c r="B23" s="7"/>
      <c r="C23" s="7"/>
      <c r="D23" s="8" t="s">
        <v>205</v>
      </c>
      <c r="E23" s="8"/>
      <c r="F23" s="8"/>
      <c r="G23" s="7" t="s">
        <v>158</v>
      </c>
      <c r="H23" s="7" t="s">
        <v>35</v>
      </c>
      <c r="I23" s="7">
        <v>3.84</v>
      </c>
      <c r="J23" s="7"/>
      <c r="K23" s="7">
        <v>3.84</v>
      </c>
      <c r="L23" s="7"/>
      <c r="M23" s="7"/>
      <c r="N23" s="7"/>
    </row>
    <row r="24" ht="15" customHeight="1" spans="1:14">
      <c r="A24" s="6"/>
      <c r="B24" s="7"/>
      <c r="C24" s="7"/>
      <c r="D24" s="8" t="s">
        <v>206</v>
      </c>
      <c r="E24" s="8"/>
      <c r="F24" s="8"/>
      <c r="G24" s="7" t="s">
        <v>158</v>
      </c>
      <c r="H24" s="7" t="s">
        <v>35</v>
      </c>
      <c r="I24" s="7">
        <v>3.84</v>
      </c>
      <c r="J24" s="7"/>
      <c r="K24" s="7">
        <v>3.84</v>
      </c>
      <c r="L24" s="7"/>
      <c r="M24" s="7"/>
      <c r="N24" s="7"/>
    </row>
    <row r="25" ht="15" customHeight="1" spans="1:14">
      <c r="A25" s="6"/>
      <c r="B25" s="7"/>
      <c r="C25" s="7" t="s">
        <v>161</v>
      </c>
      <c r="D25" s="8" t="s">
        <v>162</v>
      </c>
      <c r="E25" s="8"/>
      <c r="F25" s="8"/>
      <c r="G25" s="7" t="s">
        <v>163</v>
      </c>
      <c r="H25" s="7" t="s">
        <v>35</v>
      </c>
      <c r="I25" s="7">
        <v>3.84</v>
      </c>
      <c r="J25" s="7"/>
      <c r="K25" s="7">
        <v>3.84</v>
      </c>
      <c r="L25" s="7"/>
      <c r="M25" s="7"/>
      <c r="N25" s="7"/>
    </row>
    <row r="26" ht="15" customHeight="1" spans="1:14">
      <c r="A26" s="6"/>
      <c r="B26" s="7" t="s">
        <v>164</v>
      </c>
      <c r="C26" s="7" t="s">
        <v>168</v>
      </c>
      <c r="D26" s="8" t="s">
        <v>207</v>
      </c>
      <c r="E26" s="8"/>
      <c r="F26" s="8"/>
      <c r="G26" s="7" t="s">
        <v>208</v>
      </c>
      <c r="H26" s="7" t="s">
        <v>35</v>
      </c>
      <c r="I26" s="7">
        <v>6</v>
      </c>
      <c r="J26" s="7"/>
      <c r="K26" s="7">
        <v>6</v>
      </c>
      <c r="L26" s="7"/>
      <c r="M26" s="7"/>
      <c r="N26" s="7"/>
    </row>
    <row r="27" ht="15" customHeight="1" spans="1:14">
      <c r="A27" s="6"/>
      <c r="B27" s="7"/>
      <c r="C27" s="7"/>
      <c r="D27" s="8" t="s">
        <v>209</v>
      </c>
      <c r="E27" s="8"/>
      <c r="F27" s="8"/>
      <c r="G27" s="7" t="s">
        <v>208</v>
      </c>
      <c r="H27" s="7" t="s">
        <v>35</v>
      </c>
      <c r="I27" s="7">
        <v>6</v>
      </c>
      <c r="J27" s="7"/>
      <c r="K27" s="7">
        <v>6</v>
      </c>
      <c r="L27" s="7"/>
      <c r="M27" s="7"/>
      <c r="N27" s="7"/>
    </row>
    <row r="28" ht="15" customHeight="1" spans="1:14">
      <c r="A28" s="6"/>
      <c r="B28" s="7"/>
      <c r="C28" s="7"/>
      <c r="D28" s="8" t="s">
        <v>210</v>
      </c>
      <c r="E28" s="8"/>
      <c r="F28" s="8"/>
      <c r="G28" s="7" t="s">
        <v>211</v>
      </c>
      <c r="H28" s="7" t="s">
        <v>35</v>
      </c>
      <c r="I28" s="7">
        <v>6</v>
      </c>
      <c r="J28" s="7"/>
      <c r="K28" s="7">
        <v>6</v>
      </c>
      <c r="L28" s="7"/>
      <c r="M28" s="7"/>
      <c r="N28" s="7"/>
    </row>
    <row r="29" ht="15" customHeight="1" spans="1:14">
      <c r="A29" s="6"/>
      <c r="B29" s="7"/>
      <c r="C29" s="7" t="s">
        <v>178</v>
      </c>
      <c r="D29" s="8" t="s">
        <v>212</v>
      </c>
      <c r="E29" s="8"/>
      <c r="F29" s="8"/>
      <c r="G29" s="7" t="s">
        <v>49</v>
      </c>
      <c r="H29" s="7" t="s">
        <v>35</v>
      </c>
      <c r="I29" s="7">
        <v>6</v>
      </c>
      <c r="J29" s="7"/>
      <c r="K29" s="7">
        <v>6</v>
      </c>
      <c r="L29" s="7"/>
      <c r="M29" s="7"/>
      <c r="N29" s="7"/>
    </row>
    <row r="30" ht="15" customHeight="1" spans="1:14">
      <c r="A30" s="6"/>
      <c r="B30" s="7"/>
      <c r="C30" s="7"/>
      <c r="D30" s="8" t="s">
        <v>213</v>
      </c>
      <c r="E30" s="8"/>
      <c r="F30" s="8"/>
      <c r="G30" s="7" t="s">
        <v>49</v>
      </c>
      <c r="H30" s="7" t="s">
        <v>35</v>
      </c>
      <c r="I30" s="7">
        <v>6</v>
      </c>
      <c r="J30" s="7"/>
      <c r="K30" s="7">
        <v>6</v>
      </c>
      <c r="L30" s="7"/>
      <c r="M30" s="7"/>
      <c r="N30" s="7"/>
    </row>
    <row r="31" ht="35" customHeight="1" spans="1:14">
      <c r="A31" s="6"/>
      <c r="B31" s="7" t="s">
        <v>183</v>
      </c>
      <c r="C31" s="7" t="s">
        <v>184</v>
      </c>
      <c r="D31" s="8" t="s">
        <v>187</v>
      </c>
      <c r="E31" s="8"/>
      <c r="F31" s="8"/>
      <c r="G31" s="7" t="s">
        <v>142</v>
      </c>
      <c r="H31" s="7" t="s">
        <v>186</v>
      </c>
      <c r="I31" s="7">
        <v>10</v>
      </c>
      <c r="J31" s="7"/>
      <c r="K31" s="7">
        <v>10</v>
      </c>
      <c r="L31" s="7"/>
      <c r="M31" s="7"/>
      <c r="N31" s="7"/>
    </row>
    <row r="32" ht="15" customHeight="1" spans="1:14">
      <c r="A32" s="9" t="s">
        <v>188</v>
      </c>
      <c r="B32" s="9"/>
      <c r="C32" s="9"/>
      <c r="D32" s="9"/>
      <c r="E32" s="9"/>
      <c r="F32" s="9"/>
      <c r="G32" s="9"/>
      <c r="H32" s="9"/>
      <c r="I32" s="9">
        <v>100</v>
      </c>
      <c r="J32" s="9"/>
      <c r="K32" s="9">
        <f>SUM(K13:K31)+N6</f>
        <v>95.29</v>
      </c>
      <c r="L32" s="9"/>
      <c r="M32" s="15" t="s">
        <v>98</v>
      </c>
      <c r="N32" s="15"/>
    </row>
    <row r="33" spans="1:14">
      <c r="A33" s="10" t="s">
        <v>189</v>
      </c>
      <c r="B33" s="11" t="s">
        <v>190</v>
      </c>
      <c r="C33" s="12"/>
      <c r="D33" s="12"/>
      <c r="E33" s="12"/>
      <c r="F33" s="12"/>
      <c r="G33" s="12"/>
      <c r="H33" s="12"/>
      <c r="I33" s="12"/>
      <c r="J33" s="12"/>
      <c r="K33" s="12"/>
      <c r="L33" s="12"/>
      <c r="M33" s="12"/>
      <c r="N33" s="16"/>
    </row>
    <row r="34"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10:A11"/>
    <mergeCell ref="A12:A31"/>
    <mergeCell ref="B13:B25"/>
    <mergeCell ref="B26:B30"/>
    <mergeCell ref="C13:C17"/>
    <mergeCell ref="C18:C20"/>
    <mergeCell ref="C21:C24"/>
    <mergeCell ref="C26:C28"/>
    <mergeCell ref="C29:C3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37"/>
  <sheetViews>
    <sheetView tabSelected="1" workbookViewId="0">
      <selection activeCell="Q21" sqref="Q21"/>
    </sheetView>
  </sheetViews>
  <sheetFormatPr defaultColWidth="9" defaultRowHeight="14"/>
  <cols>
    <col min="1" max="1" width="5.24545454545455" customWidth="1"/>
    <col min="3" max="3" width="8.20909090909091"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100</v>
      </c>
      <c r="B1" s="1"/>
      <c r="C1" s="1"/>
      <c r="D1" s="1"/>
      <c r="E1" s="1"/>
      <c r="F1" s="1"/>
      <c r="G1" s="1"/>
      <c r="H1" s="1"/>
      <c r="I1" s="1"/>
      <c r="J1" s="1"/>
      <c r="K1" s="1"/>
      <c r="L1" s="1"/>
      <c r="M1" s="1"/>
      <c r="N1" s="1"/>
    </row>
    <row r="2" ht="15" customHeight="1" spans="1:14">
      <c r="A2" s="2" t="s">
        <v>101</v>
      </c>
      <c r="B2" s="2"/>
      <c r="C2" s="2" t="s">
        <v>214</v>
      </c>
      <c r="D2" s="2"/>
      <c r="E2" s="2"/>
      <c r="F2" s="2"/>
      <c r="G2" s="2"/>
      <c r="H2" s="2"/>
      <c r="I2" s="2"/>
      <c r="J2" s="2"/>
      <c r="K2" s="2"/>
      <c r="L2" s="2"/>
      <c r="M2" s="2"/>
      <c r="N2" s="2"/>
    </row>
    <row r="3" ht="15" customHeight="1" spans="1:14">
      <c r="A3" s="2" t="s">
        <v>103</v>
      </c>
      <c r="B3" s="2"/>
      <c r="C3" s="2" t="s">
        <v>104</v>
      </c>
      <c r="D3" s="2"/>
      <c r="E3" s="2"/>
      <c r="F3" s="2"/>
      <c r="G3" s="2"/>
      <c r="H3" s="2" t="s">
        <v>105</v>
      </c>
      <c r="I3" s="2"/>
      <c r="J3" s="2" t="s">
        <v>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7">
      <c r="A5" s="2"/>
      <c r="B5" s="2"/>
      <c r="C5" s="2"/>
      <c r="D5" s="2"/>
      <c r="E5" s="2"/>
      <c r="F5" s="2"/>
      <c r="G5" s="2"/>
      <c r="H5" s="2"/>
      <c r="I5" s="2"/>
      <c r="J5" s="2"/>
      <c r="K5" s="2"/>
      <c r="L5" s="2"/>
      <c r="M5" s="2"/>
      <c r="N5" s="2"/>
      <c r="Q5" s="137"/>
    </row>
    <row r="6" ht="15" customHeight="1" spans="1:14">
      <c r="A6" s="2"/>
      <c r="B6" s="2"/>
      <c r="C6" s="3" t="s">
        <v>110</v>
      </c>
      <c r="D6" s="3"/>
      <c r="E6" s="4">
        <f>SUM(E7:E9)</f>
        <v>168.21</v>
      </c>
      <c r="F6" s="4">
        <f>SUM(F7:G9)</f>
        <v>200.21</v>
      </c>
      <c r="G6" s="4"/>
      <c r="H6" s="4">
        <f>SUM(H7:I9)</f>
        <v>147.51</v>
      </c>
      <c r="I6" s="4"/>
      <c r="J6" s="2">
        <v>10</v>
      </c>
      <c r="K6" s="2"/>
      <c r="L6" s="122">
        <f>H6/F6</f>
        <v>0.736776384795964</v>
      </c>
      <c r="M6" s="122"/>
      <c r="N6" s="2">
        <v>7.37</v>
      </c>
    </row>
    <row r="7" ht="15" customHeight="1" spans="1:14">
      <c r="A7" s="2"/>
      <c r="B7" s="2"/>
      <c r="C7" s="2" t="s">
        <v>111</v>
      </c>
      <c r="D7" s="2"/>
      <c r="E7" s="4">
        <v>153</v>
      </c>
      <c r="F7" s="4">
        <v>185</v>
      </c>
      <c r="G7" s="4"/>
      <c r="H7" s="4">
        <v>132.3</v>
      </c>
      <c r="I7" s="4"/>
      <c r="J7" s="2" t="s">
        <v>12</v>
      </c>
      <c r="K7" s="2"/>
      <c r="L7" s="2"/>
      <c r="M7" s="2"/>
      <c r="N7" s="2" t="s">
        <v>12</v>
      </c>
    </row>
    <row r="8" ht="15" customHeight="1" spans="1:14">
      <c r="A8" s="2"/>
      <c r="B8" s="2"/>
      <c r="C8" s="2" t="s">
        <v>112</v>
      </c>
      <c r="D8" s="2"/>
      <c r="E8" s="4">
        <v>15.21</v>
      </c>
      <c r="F8" s="4">
        <v>15.21</v>
      </c>
      <c r="G8" s="4"/>
      <c r="H8" s="4">
        <v>15.21</v>
      </c>
      <c r="I8" s="4"/>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62" customHeight="1" spans="1:14">
      <c r="A11" s="2"/>
      <c r="B11" s="2" t="s">
        <v>215</v>
      </c>
      <c r="C11" s="2"/>
      <c r="D11" s="2"/>
      <c r="E11" s="2"/>
      <c r="F11" s="2"/>
      <c r="G11" s="2"/>
      <c r="H11" s="135" t="s">
        <v>216</v>
      </c>
      <c r="I11" s="135"/>
      <c r="J11" s="135"/>
      <c r="K11" s="135"/>
      <c r="L11" s="135"/>
      <c r="M11" s="135"/>
      <c r="N11" s="13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217</v>
      </c>
      <c r="E13" s="8"/>
      <c r="F13" s="8"/>
      <c r="G13" s="7" t="s">
        <v>35</v>
      </c>
      <c r="H13" s="7" t="s">
        <v>35</v>
      </c>
      <c r="I13" s="7">
        <v>3.2</v>
      </c>
      <c r="J13" s="7"/>
      <c r="K13" s="7">
        <v>3.2</v>
      </c>
      <c r="L13" s="7"/>
      <c r="M13" s="7"/>
      <c r="N13" s="7"/>
    </row>
    <row r="14" ht="15" customHeight="1" spans="1:14">
      <c r="A14" s="6"/>
      <c r="B14" s="7"/>
      <c r="C14" s="7"/>
      <c r="D14" s="8" t="s">
        <v>218</v>
      </c>
      <c r="E14" s="8"/>
      <c r="F14" s="8"/>
      <c r="G14" s="7" t="s">
        <v>35</v>
      </c>
      <c r="H14" s="7" t="s">
        <v>35</v>
      </c>
      <c r="I14" s="7">
        <v>3.12</v>
      </c>
      <c r="J14" s="7"/>
      <c r="K14" s="7">
        <v>3.12</v>
      </c>
      <c r="L14" s="7"/>
      <c r="M14" s="7"/>
      <c r="N14" s="7"/>
    </row>
    <row r="15" ht="15" customHeight="1" spans="1:14">
      <c r="A15" s="6"/>
      <c r="B15" s="7"/>
      <c r="C15" s="7"/>
      <c r="D15" s="8" t="s">
        <v>219</v>
      </c>
      <c r="E15" s="8"/>
      <c r="F15" s="8"/>
      <c r="G15" s="7" t="s">
        <v>35</v>
      </c>
      <c r="H15" s="7" t="s">
        <v>35</v>
      </c>
      <c r="I15" s="7">
        <v>3.12</v>
      </c>
      <c r="J15" s="7"/>
      <c r="K15" s="7">
        <v>3.12</v>
      </c>
      <c r="L15" s="7"/>
      <c r="M15" s="7"/>
      <c r="N15" s="7"/>
    </row>
    <row r="16" ht="85" customHeight="1" spans="1:14">
      <c r="A16" s="6"/>
      <c r="B16" s="7"/>
      <c r="C16" s="7"/>
      <c r="D16" s="8" t="s">
        <v>220</v>
      </c>
      <c r="E16" s="8"/>
      <c r="F16" s="8"/>
      <c r="G16" s="7" t="s">
        <v>35</v>
      </c>
      <c r="H16" s="7" t="s">
        <v>221</v>
      </c>
      <c r="I16" s="7">
        <v>3.12</v>
      </c>
      <c r="J16" s="7"/>
      <c r="K16" s="7">
        <v>2.72</v>
      </c>
      <c r="L16" s="7"/>
      <c r="M16" s="17" t="s">
        <v>222</v>
      </c>
      <c r="N16" s="18"/>
    </row>
    <row r="17" ht="15" customHeight="1" spans="1:14">
      <c r="A17" s="6"/>
      <c r="B17" s="7"/>
      <c r="C17" s="7"/>
      <c r="D17" s="8" t="s">
        <v>223</v>
      </c>
      <c r="E17" s="8"/>
      <c r="F17" s="8"/>
      <c r="G17" s="7" t="s">
        <v>35</v>
      </c>
      <c r="H17" s="7" t="s">
        <v>35</v>
      </c>
      <c r="I17" s="7">
        <v>3.12</v>
      </c>
      <c r="J17" s="7"/>
      <c r="K17" s="7">
        <v>3.12</v>
      </c>
      <c r="L17" s="7"/>
      <c r="M17" s="7"/>
      <c r="N17" s="7"/>
    </row>
    <row r="18" ht="15" customHeight="1" spans="1:14">
      <c r="A18" s="6"/>
      <c r="B18" s="7"/>
      <c r="C18" s="7" t="s">
        <v>133</v>
      </c>
      <c r="D18" s="8" t="s">
        <v>141</v>
      </c>
      <c r="E18" s="8"/>
      <c r="F18" s="8"/>
      <c r="G18" s="7" t="s">
        <v>142</v>
      </c>
      <c r="H18" s="121" t="s">
        <v>224</v>
      </c>
      <c r="I18" s="7">
        <v>3.12</v>
      </c>
      <c r="J18" s="7"/>
      <c r="K18" s="7">
        <v>3.12</v>
      </c>
      <c r="L18" s="7"/>
      <c r="M18" s="7"/>
      <c r="N18" s="7"/>
    </row>
    <row r="19" ht="15" customHeight="1" spans="1:14">
      <c r="A19" s="6"/>
      <c r="B19" s="7"/>
      <c r="C19" s="7"/>
      <c r="D19" s="8" t="s">
        <v>225</v>
      </c>
      <c r="E19" s="8"/>
      <c r="F19" s="8"/>
      <c r="G19" s="7" t="s">
        <v>35</v>
      </c>
      <c r="H19" s="7" t="s">
        <v>35</v>
      </c>
      <c r="I19" s="7">
        <v>3.12</v>
      </c>
      <c r="J19" s="7"/>
      <c r="K19" s="7">
        <v>3.12</v>
      </c>
      <c r="L19" s="7"/>
      <c r="M19" s="7"/>
      <c r="N19" s="7"/>
    </row>
    <row r="20" ht="15" customHeight="1" spans="1:14">
      <c r="A20" s="6"/>
      <c r="B20" s="7"/>
      <c r="C20" s="7"/>
      <c r="D20" s="8" t="s">
        <v>226</v>
      </c>
      <c r="E20" s="8"/>
      <c r="F20" s="8"/>
      <c r="G20" s="7" t="s">
        <v>35</v>
      </c>
      <c r="H20" s="7" t="s">
        <v>35</v>
      </c>
      <c r="I20" s="7">
        <v>3.12</v>
      </c>
      <c r="J20" s="7"/>
      <c r="K20" s="7">
        <v>3.12</v>
      </c>
      <c r="L20" s="7"/>
      <c r="M20" s="7"/>
      <c r="N20" s="7"/>
    </row>
    <row r="21" ht="113" customHeight="1" spans="1:14">
      <c r="A21" s="6"/>
      <c r="B21" s="7"/>
      <c r="C21" s="7"/>
      <c r="D21" s="8" t="s">
        <v>152</v>
      </c>
      <c r="E21" s="8"/>
      <c r="F21" s="8"/>
      <c r="G21" s="7" t="s">
        <v>142</v>
      </c>
      <c r="H21" s="7" t="s">
        <v>131</v>
      </c>
      <c r="I21" s="7">
        <v>3.12</v>
      </c>
      <c r="J21" s="7"/>
      <c r="K21" s="7">
        <v>2.37</v>
      </c>
      <c r="L21" s="7"/>
      <c r="M21" s="17" t="s">
        <v>132</v>
      </c>
      <c r="N21" s="18"/>
    </row>
    <row r="22" ht="15" customHeight="1" spans="1:14">
      <c r="A22" s="6"/>
      <c r="B22" s="7"/>
      <c r="C22" s="7" t="s">
        <v>156</v>
      </c>
      <c r="D22" s="8" t="s">
        <v>227</v>
      </c>
      <c r="E22" s="8"/>
      <c r="F22" s="8"/>
      <c r="G22" s="7" t="s">
        <v>158</v>
      </c>
      <c r="H22" s="7" t="s">
        <v>35</v>
      </c>
      <c r="I22" s="7">
        <v>3.12</v>
      </c>
      <c r="J22" s="7"/>
      <c r="K22" s="7">
        <v>3.12</v>
      </c>
      <c r="L22" s="7"/>
      <c r="M22" s="7"/>
      <c r="N22" s="7"/>
    </row>
    <row r="23" ht="15" customHeight="1" spans="1:14">
      <c r="A23" s="6"/>
      <c r="B23" s="7"/>
      <c r="C23" s="7"/>
      <c r="D23" s="8" t="s">
        <v>157</v>
      </c>
      <c r="E23" s="8"/>
      <c r="F23" s="8"/>
      <c r="G23" s="7" t="s">
        <v>158</v>
      </c>
      <c r="H23" s="7" t="s">
        <v>35</v>
      </c>
      <c r="I23" s="7">
        <v>3.12</v>
      </c>
      <c r="J23" s="7"/>
      <c r="K23" s="7">
        <v>3.12</v>
      </c>
      <c r="L23" s="7"/>
      <c r="M23" s="7"/>
      <c r="N23" s="7"/>
    </row>
    <row r="24" ht="15" customHeight="1" spans="1:14">
      <c r="A24" s="6"/>
      <c r="B24" s="7"/>
      <c r="C24" s="7"/>
      <c r="D24" s="8" t="s">
        <v>228</v>
      </c>
      <c r="E24" s="8"/>
      <c r="F24" s="8"/>
      <c r="G24" s="7" t="s">
        <v>158</v>
      </c>
      <c r="H24" s="7" t="s">
        <v>35</v>
      </c>
      <c r="I24" s="7">
        <v>3.12</v>
      </c>
      <c r="J24" s="7"/>
      <c r="K24" s="7">
        <v>3.12</v>
      </c>
      <c r="L24" s="7"/>
      <c r="M24" s="7"/>
      <c r="N24" s="7"/>
    </row>
    <row r="25" ht="15" customHeight="1" spans="1:14">
      <c r="A25" s="6"/>
      <c r="B25" s="7"/>
      <c r="C25" s="7"/>
      <c r="D25" s="8" t="s">
        <v>160</v>
      </c>
      <c r="E25" s="8"/>
      <c r="F25" s="8"/>
      <c r="G25" s="7" t="s">
        <v>158</v>
      </c>
      <c r="H25" s="7" t="s">
        <v>35</v>
      </c>
      <c r="I25" s="7">
        <v>3.12</v>
      </c>
      <c r="J25" s="7"/>
      <c r="K25" s="7">
        <v>3.12</v>
      </c>
      <c r="L25" s="7"/>
      <c r="M25" s="7"/>
      <c r="N25" s="7"/>
    </row>
    <row r="26" ht="15" customHeight="1" spans="1:14">
      <c r="A26" s="6"/>
      <c r="B26" s="7"/>
      <c r="C26" s="7"/>
      <c r="D26" s="8" t="s">
        <v>229</v>
      </c>
      <c r="E26" s="8"/>
      <c r="F26" s="8"/>
      <c r="G26" s="7" t="s">
        <v>158</v>
      </c>
      <c r="H26" s="7" t="s">
        <v>35</v>
      </c>
      <c r="I26" s="7">
        <v>3.12</v>
      </c>
      <c r="J26" s="7"/>
      <c r="K26" s="7">
        <v>3.12</v>
      </c>
      <c r="L26" s="7"/>
      <c r="M26" s="7"/>
      <c r="N26" s="7"/>
    </row>
    <row r="27" ht="15" customHeight="1" spans="1:14">
      <c r="A27" s="6"/>
      <c r="B27" s="7"/>
      <c r="C27" s="7" t="s">
        <v>161</v>
      </c>
      <c r="D27" s="8" t="s">
        <v>162</v>
      </c>
      <c r="E27" s="8"/>
      <c r="F27" s="8"/>
      <c r="G27" s="7" t="s">
        <v>163</v>
      </c>
      <c r="H27" s="7" t="s">
        <v>35</v>
      </c>
      <c r="I27" s="7">
        <v>3.12</v>
      </c>
      <c r="J27" s="7"/>
      <c r="K27" s="7">
        <v>3.12</v>
      </c>
      <c r="L27" s="7"/>
      <c r="M27" s="7"/>
      <c r="N27" s="7"/>
    </row>
    <row r="28" ht="15" customHeight="1" spans="1:14">
      <c r="A28" s="6"/>
      <c r="B28" s="7"/>
      <c r="C28" s="7"/>
      <c r="D28" s="8" t="s">
        <v>230</v>
      </c>
      <c r="E28" s="8"/>
      <c r="F28" s="8"/>
      <c r="G28" s="7" t="s">
        <v>231</v>
      </c>
      <c r="H28" s="7" t="s">
        <v>35</v>
      </c>
      <c r="I28" s="7">
        <v>3.12</v>
      </c>
      <c r="J28" s="7"/>
      <c r="K28" s="7">
        <v>3.12</v>
      </c>
      <c r="L28" s="7"/>
      <c r="M28" s="7"/>
      <c r="N28" s="7"/>
    </row>
    <row r="29" ht="15" customHeight="1" spans="1:14">
      <c r="A29" s="6"/>
      <c r="B29" s="7" t="s">
        <v>164</v>
      </c>
      <c r="C29" s="7" t="s">
        <v>168</v>
      </c>
      <c r="D29" s="8" t="s">
        <v>169</v>
      </c>
      <c r="E29" s="8"/>
      <c r="F29" s="8"/>
      <c r="G29" s="7" t="s">
        <v>170</v>
      </c>
      <c r="H29" s="7" t="s">
        <v>35</v>
      </c>
      <c r="I29" s="7">
        <v>6</v>
      </c>
      <c r="J29" s="7"/>
      <c r="K29" s="7">
        <v>6</v>
      </c>
      <c r="L29" s="7"/>
      <c r="M29" s="7"/>
      <c r="N29" s="7"/>
    </row>
    <row r="30" ht="15" customHeight="1" spans="1:14">
      <c r="A30" s="6"/>
      <c r="B30" s="7"/>
      <c r="C30" s="7"/>
      <c r="D30" s="8" t="s">
        <v>210</v>
      </c>
      <c r="E30" s="8"/>
      <c r="F30" s="8"/>
      <c r="G30" s="7" t="s">
        <v>211</v>
      </c>
      <c r="H30" s="7" t="s">
        <v>35</v>
      </c>
      <c r="I30" s="7">
        <v>6</v>
      </c>
      <c r="J30" s="7"/>
      <c r="K30" s="7">
        <v>6</v>
      </c>
      <c r="L30" s="7"/>
      <c r="M30" s="7"/>
      <c r="N30" s="7"/>
    </row>
    <row r="31" ht="15" customHeight="1" spans="1:14">
      <c r="A31" s="6"/>
      <c r="B31" s="7"/>
      <c r="C31" s="7" t="s">
        <v>178</v>
      </c>
      <c r="D31" s="8" t="s">
        <v>232</v>
      </c>
      <c r="E31" s="8"/>
      <c r="F31" s="8"/>
      <c r="G31" s="7" t="s">
        <v>49</v>
      </c>
      <c r="H31" s="7" t="s">
        <v>35</v>
      </c>
      <c r="I31" s="7">
        <v>6</v>
      </c>
      <c r="J31" s="7"/>
      <c r="K31" s="7">
        <v>6</v>
      </c>
      <c r="L31" s="7"/>
      <c r="M31" s="7"/>
      <c r="N31" s="7"/>
    </row>
    <row r="32" ht="15" customHeight="1" spans="1:14">
      <c r="A32" s="6"/>
      <c r="B32" s="7"/>
      <c r="C32" s="7"/>
      <c r="D32" s="8" t="s">
        <v>212</v>
      </c>
      <c r="E32" s="8"/>
      <c r="F32" s="8"/>
      <c r="G32" s="7" t="s">
        <v>49</v>
      </c>
      <c r="H32" s="7" t="s">
        <v>35</v>
      </c>
      <c r="I32" s="7">
        <v>6</v>
      </c>
      <c r="J32" s="7"/>
      <c r="K32" s="7">
        <v>6</v>
      </c>
      <c r="L32" s="7"/>
      <c r="M32" s="7"/>
      <c r="N32" s="7"/>
    </row>
    <row r="33" ht="15" customHeight="1" spans="1:14">
      <c r="A33" s="6"/>
      <c r="B33" s="7"/>
      <c r="C33" s="7"/>
      <c r="D33" s="8" t="s">
        <v>180</v>
      </c>
      <c r="E33" s="8"/>
      <c r="F33" s="8"/>
      <c r="G33" s="7" t="s">
        <v>92</v>
      </c>
      <c r="H33" s="7" t="s">
        <v>35</v>
      </c>
      <c r="I33" s="7">
        <v>6</v>
      </c>
      <c r="J33" s="7"/>
      <c r="K33" s="7">
        <v>6</v>
      </c>
      <c r="L33" s="7"/>
      <c r="M33" s="7"/>
      <c r="N33" s="7"/>
    </row>
    <row r="34" ht="37" customHeight="1" spans="1:14">
      <c r="A34" s="6"/>
      <c r="B34" s="7" t="s">
        <v>183</v>
      </c>
      <c r="C34" s="7" t="s">
        <v>184</v>
      </c>
      <c r="D34" s="8" t="s">
        <v>187</v>
      </c>
      <c r="E34" s="8"/>
      <c r="F34" s="8"/>
      <c r="G34" s="7" t="s">
        <v>142</v>
      </c>
      <c r="H34" s="7" t="s">
        <v>186</v>
      </c>
      <c r="I34" s="7">
        <v>10</v>
      </c>
      <c r="J34" s="7"/>
      <c r="K34" s="7">
        <v>10</v>
      </c>
      <c r="L34" s="7"/>
      <c r="M34" s="7"/>
      <c r="N34" s="7"/>
    </row>
    <row r="35" ht="15" customHeight="1" spans="1:14">
      <c r="A35" s="9" t="s">
        <v>188</v>
      </c>
      <c r="B35" s="9"/>
      <c r="C35" s="9"/>
      <c r="D35" s="9"/>
      <c r="E35" s="9"/>
      <c r="F35" s="9"/>
      <c r="G35" s="9"/>
      <c r="H35" s="9"/>
      <c r="I35" s="9">
        <v>100</v>
      </c>
      <c r="J35" s="9"/>
      <c r="K35" s="136">
        <f>SUM(K13:K34)+N6</f>
        <v>96.22</v>
      </c>
      <c r="L35" s="136"/>
      <c r="M35" s="15" t="s">
        <v>98</v>
      </c>
      <c r="N35" s="15"/>
    </row>
    <row r="36" spans="1:14">
      <c r="A36" s="10" t="s">
        <v>189</v>
      </c>
      <c r="B36" s="11" t="s">
        <v>190</v>
      </c>
      <c r="C36" s="12"/>
      <c r="D36" s="12"/>
      <c r="E36" s="12"/>
      <c r="F36" s="12"/>
      <c r="G36" s="12"/>
      <c r="H36" s="12"/>
      <c r="I36" s="12"/>
      <c r="J36" s="12"/>
      <c r="K36" s="12"/>
      <c r="L36" s="12"/>
      <c r="M36" s="12"/>
      <c r="N36" s="16"/>
    </row>
    <row r="37" ht="15.95" customHeight="1"/>
  </sheetData>
  <mergeCells count="14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10:A11"/>
    <mergeCell ref="A12:A34"/>
    <mergeCell ref="B13:B28"/>
    <mergeCell ref="B29:B33"/>
    <mergeCell ref="C13:C17"/>
    <mergeCell ref="C18:C21"/>
    <mergeCell ref="C22:C26"/>
    <mergeCell ref="C27:C28"/>
    <mergeCell ref="C29:C30"/>
    <mergeCell ref="C31:C33"/>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A67"/>
  <sheetViews>
    <sheetView workbookViewId="0">
      <selection activeCell="A1" sqref="$A1:$XFD1048576"/>
    </sheetView>
  </sheetViews>
  <sheetFormatPr defaultColWidth="11" defaultRowHeight="15"/>
  <cols>
    <col min="1" max="1" width="24.7545454545455" style="20" customWidth="1"/>
    <col min="2" max="2" width="22.1272727272727" style="20" customWidth="1"/>
    <col min="3" max="3" width="23.6272727272727" style="20" customWidth="1"/>
    <col min="4" max="4" width="29.2545454545455" style="20" customWidth="1"/>
    <col min="5" max="5" width="14" style="20" customWidth="1"/>
    <col min="6" max="6" width="14.2545454545455" style="20" customWidth="1"/>
    <col min="7" max="7" width="13.2545454545455" style="20" customWidth="1"/>
    <col min="8" max="8" width="11.8727272727273" style="20" customWidth="1"/>
    <col min="9" max="9" width="23.7545454545455" style="20" customWidth="1"/>
    <col min="10" max="10" width="11" style="20"/>
    <col min="11" max="11" width="12.6272727272727" style="20"/>
    <col min="12" max="16378" width="11" style="20"/>
    <col min="16379" max="16384" width="11" style="21"/>
  </cols>
  <sheetData>
    <row r="1" s="20" customFormat="1" ht="64.5" customHeight="1" spans="1:9">
      <c r="A1" s="22" t="s">
        <v>233</v>
      </c>
      <c r="B1" s="22"/>
      <c r="C1" s="22"/>
      <c r="D1" s="22"/>
      <c r="E1" s="22"/>
      <c r="F1" s="22"/>
      <c r="G1" s="22"/>
      <c r="H1" s="22"/>
      <c r="I1" s="22"/>
    </row>
    <row r="2" s="20" customFormat="1" ht="30" customHeight="1" spans="1:9">
      <c r="A2" s="23" t="s">
        <v>1</v>
      </c>
      <c r="B2" s="24" t="s">
        <v>234</v>
      </c>
      <c r="C2" s="25"/>
      <c r="D2" s="25"/>
      <c r="E2" s="25"/>
      <c r="F2" s="25"/>
      <c r="G2" s="25"/>
      <c r="H2" s="25"/>
      <c r="I2" s="72"/>
    </row>
    <row r="3" s="20" customFormat="1" ht="26.25" customHeight="1" spans="1:9">
      <c r="A3" s="26" t="s">
        <v>3</v>
      </c>
      <c r="B3" s="27"/>
      <c r="C3" s="27" t="s">
        <v>4</v>
      </c>
      <c r="D3" s="28" t="s">
        <v>5</v>
      </c>
      <c r="E3" s="29" t="s">
        <v>6</v>
      </c>
      <c r="F3" s="30" t="s">
        <v>7</v>
      </c>
      <c r="G3" s="31"/>
      <c r="H3" s="32" t="s">
        <v>8</v>
      </c>
      <c r="I3" s="73" t="s">
        <v>9</v>
      </c>
    </row>
    <row r="4" s="20" customFormat="1" ht="23.25" customHeight="1" spans="1:9">
      <c r="A4" s="33"/>
      <c r="B4" s="34" t="s">
        <v>10</v>
      </c>
      <c r="C4" s="36">
        <f>SUM(C5:C6)</f>
        <v>875.94</v>
      </c>
      <c r="D4" s="36">
        <f>SUM(D5:D6)</f>
        <v>2323.65</v>
      </c>
      <c r="E4" s="36">
        <f>SUM(E5:E6)</f>
        <v>2015.52</v>
      </c>
      <c r="F4" s="37">
        <f t="shared" ref="F4:F6" si="0">E4/D4</f>
        <v>0.86739397069266</v>
      </c>
      <c r="G4" s="38"/>
      <c r="H4" s="32">
        <v>10</v>
      </c>
      <c r="I4" s="73">
        <v>8.67</v>
      </c>
    </row>
    <row r="5" s="20" customFormat="1" ht="23.25" customHeight="1" spans="1:9">
      <c r="A5" s="33"/>
      <c r="B5" s="39" t="s">
        <v>11</v>
      </c>
      <c r="C5" s="41">
        <f>702.94</f>
        <v>702.94</v>
      </c>
      <c r="D5" s="41">
        <v>753.42</v>
      </c>
      <c r="E5" s="41">
        <v>724.57</v>
      </c>
      <c r="F5" s="42">
        <f t="shared" si="0"/>
        <v>0.961707945103661</v>
      </c>
      <c r="G5" s="43"/>
      <c r="H5" s="44" t="s">
        <v>12</v>
      </c>
      <c r="I5" s="44" t="s">
        <v>12</v>
      </c>
    </row>
    <row r="6" s="20" customFormat="1" ht="23.25" customHeight="1" spans="1:9">
      <c r="A6" s="45"/>
      <c r="B6" s="39" t="s">
        <v>13</v>
      </c>
      <c r="C6" s="41">
        <f>173</f>
        <v>173</v>
      </c>
      <c r="D6" s="41">
        <f>548+1022.23</f>
        <v>1570.23</v>
      </c>
      <c r="E6" s="41">
        <v>1290.95</v>
      </c>
      <c r="F6" s="42">
        <f t="shared" si="0"/>
        <v>0.822140705501742</v>
      </c>
      <c r="G6" s="43"/>
      <c r="H6" s="44" t="s">
        <v>12</v>
      </c>
      <c r="I6" s="44" t="s">
        <v>12</v>
      </c>
    </row>
    <row r="7" s="20" customFormat="1" ht="23.25" customHeight="1" spans="1:9">
      <c r="A7" s="27" t="s">
        <v>14</v>
      </c>
      <c r="B7" s="26" t="s">
        <v>15</v>
      </c>
      <c r="C7" s="26"/>
      <c r="D7" s="26"/>
      <c r="E7" s="27" t="s">
        <v>16</v>
      </c>
      <c r="F7" s="27"/>
      <c r="G7" s="27"/>
      <c r="H7" s="27"/>
      <c r="I7" s="27"/>
    </row>
    <row r="8" s="20" customFormat="1" ht="93" customHeight="1" spans="1:9">
      <c r="A8" s="30"/>
      <c r="B8" s="39" t="s">
        <v>235</v>
      </c>
      <c r="C8" s="39"/>
      <c r="D8" s="39"/>
      <c r="E8" s="46" t="s">
        <v>236</v>
      </c>
      <c r="F8" s="46"/>
      <c r="G8" s="46"/>
      <c r="H8" s="46"/>
      <c r="I8" s="74"/>
    </row>
    <row r="9" s="20" customFormat="1" ht="96" customHeight="1" spans="1:9">
      <c r="A9" s="30"/>
      <c r="B9" s="39" t="s">
        <v>237</v>
      </c>
      <c r="C9" s="39"/>
      <c r="D9" s="39"/>
      <c r="E9" s="46" t="s">
        <v>238</v>
      </c>
      <c r="F9" s="46"/>
      <c r="G9" s="46"/>
      <c r="H9" s="46"/>
      <c r="I9" s="74"/>
    </row>
    <row r="10" s="20" customFormat="1" ht="93.95" customHeight="1" spans="1:9">
      <c r="A10" s="30"/>
      <c r="B10" s="39" t="s">
        <v>239</v>
      </c>
      <c r="C10" s="39"/>
      <c r="D10" s="39"/>
      <c r="E10" s="46" t="s">
        <v>240</v>
      </c>
      <c r="F10" s="46"/>
      <c r="G10" s="46"/>
      <c r="H10" s="46"/>
      <c r="I10" s="74"/>
    </row>
    <row r="11" s="20" customFormat="1" ht="23.25" customHeight="1" spans="1:9">
      <c r="A11" s="128" t="s">
        <v>25</v>
      </c>
      <c r="B11" s="27" t="s">
        <v>26</v>
      </c>
      <c r="C11" s="28" t="s">
        <v>27</v>
      </c>
      <c r="D11" s="29" t="s">
        <v>28</v>
      </c>
      <c r="E11" s="27" t="s">
        <v>29</v>
      </c>
      <c r="F11" s="27" t="s">
        <v>30</v>
      </c>
      <c r="G11" s="27" t="s">
        <v>8</v>
      </c>
      <c r="H11" s="27" t="s">
        <v>9</v>
      </c>
      <c r="I11" s="27" t="s">
        <v>31</v>
      </c>
    </row>
    <row r="12" s="20" customFormat="1" ht="23.25" customHeight="1" spans="1:9">
      <c r="A12" s="129"/>
      <c r="B12" s="47" t="s">
        <v>32</v>
      </c>
      <c r="C12" s="49" t="s">
        <v>33</v>
      </c>
      <c r="D12" s="51" t="s">
        <v>34</v>
      </c>
      <c r="E12" s="52" t="s">
        <v>35</v>
      </c>
      <c r="F12" s="53" t="s">
        <v>241</v>
      </c>
      <c r="G12" s="99">
        <v>2.7</v>
      </c>
      <c r="H12" s="130">
        <v>2.7</v>
      </c>
      <c r="I12" s="75"/>
    </row>
    <row r="13" s="20" customFormat="1" ht="72.95" customHeight="1" spans="1:9">
      <c r="A13" s="129"/>
      <c r="B13" s="47"/>
      <c r="C13" s="55"/>
      <c r="D13" s="51" t="s">
        <v>37</v>
      </c>
      <c r="E13" s="52" t="s">
        <v>35</v>
      </c>
      <c r="F13" s="53" t="s">
        <v>242</v>
      </c>
      <c r="G13" s="99">
        <v>2.7</v>
      </c>
      <c r="H13" s="130">
        <v>2.22</v>
      </c>
      <c r="I13" s="76" t="s">
        <v>243</v>
      </c>
    </row>
    <row r="14" s="20" customFormat="1" ht="84" customHeight="1" spans="1:9">
      <c r="A14" s="129"/>
      <c r="B14" s="47"/>
      <c r="C14" s="55"/>
      <c r="D14" s="51" t="s">
        <v>39</v>
      </c>
      <c r="E14" s="52" t="s">
        <v>40</v>
      </c>
      <c r="F14" s="53" t="s">
        <v>244</v>
      </c>
      <c r="G14" s="99">
        <v>2.7</v>
      </c>
      <c r="H14" s="130">
        <v>1.89</v>
      </c>
      <c r="I14" s="76" t="s">
        <v>245</v>
      </c>
    </row>
    <row r="15" s="20" customFormat="1" ht="81.95" customHeight="1" spans="1:9">
      <c r="A15" s="129"/>
      <c r="B15" s="47"/>
      <c r="C15" s="61"/>
      <c r="D15" s="51" t="s">
        <v>43</v>
      </c>
      <c r="E15" s="52" t="s">
        <v>44</v>
      </c>
      <c r="F15" s="53" t="s">
        <v>246</v>
      </c>
      <c r="G15" s="99">
        <v>2.7</v>
      </c>
      <c r="H15" s="130">
        <v>1.89</v>
      </c>
      <c r="I15" s="76" t="s">
        <v>247</v>
      </c>
    </row>
    <row r="16" s="20" customFormat="1" ht="23.25" customHeight="1" spans="1:9">
      <c r="A16" s="129"/>
      <c r="B16" s="47"/>
      <c r="C16" s="67" t="s">
        <v>47</v>
      </c>
      <c r="D16" s="51" t="s">
        <v>48</v>
      </c>
      <c r="E16" s="47" t="s">
        <v>49</v>
      </c>
      <c r="F16" s="52" t="s">
        <v>35</v>
      </c>
      <c r="G16" s="99">
        <v>2.7</v>
      </c>
      <c r="H16" s="130">
        <v>2.7</v>
      </c>
      <c r="I16" s="34"/>
    </row>
    <row r="17" s="20" customFormat="1" ht="23.25" customHeight="1" spans="1:9">
      <c r="A17" s="129"/>
      <c r="B17" s="47"/>
      <c r="C17" s="61"/>
      <c r="D17" s="51" t="s">
        <v>50</v>
      </c>
      <c r="E17" s="47" t="s">
        <v>51</v>
      </c>
      <c r="F17" s="52" t="s">
        <v>35</v>
      </c>
      <c r="G17" s="99">
        <v>2.7</v>
      </c>
      <c r="H17" s="130">
        <v>2.7</v>
      </c>
      <c r="I17" s="34"/>
    </row>
    <row r="18" s="20" customFormat="1" ht="23.25" customHeight="1" spans="1:9">
      <c r="A18" s="129"/>
      <c r="B18" s="47"/>
      <c r="C18" s="131" t="s">
        <v>52</v>
      </c>
      <c r="D18" s="51" t="s">
        <v>53</v>
      </c>
      <c r="E18" s="47" t="s">
        <v>51</v>
      </c>
      <c r="F18" s="52" t="s">
        <v>35</v>
      </c>
      <c r="G18" s="99">
        <v>2.7</v>
      </c>
      <c r="H18" s="130">
        <v>2.7</v>
      </c>
      <c r="I18" s="34"/>
    </row>
    <row r="19" s="20" customFormat="1" ht="23.25" customHeight="1" spans="1:9">
      <c r="A19" s="129"/>
      <c r="B19" s="47"/>
      <c r="C19" s="25" t="s">
        <v>54</v>
      </c>
      <c r="D19" s="51" t="s">
        <v>55</v>
      </c>
      <c r="E19" s="47" t="s">
        <v>51</v>
      </c>
      <c r="F19" s="52" t="s">
        <v>35</v>
      </c>
      <c r="G19" s="99">
        <v>2.7</v>
      </c>
      <c r="H19" s="130">
        <v>2.7</v>
      </c>
      <c r="I19" s="34"/>
    </row>
    <row r="20" s="20" customFormat="1" ht="23.25" customHeight="1" spans="1:9">
      <c r="A20" s="129"/>
      <c r="B20" s="47"/>
      <c r="C20" s="25" t="s">
        <v>56</v>
      </c>
      <c r="D20" s="51" t="s">
        <v>57</v>
      </c>
      <c r="E20" s="52" t="s">
        <v>40</v>
      </c>
      <c r="F20" s="52" t="s">
        <v>35</v>
      </c>
      <c r="G20" s="99">
        <v>2.7</v>
      </c>
      <c r="H20" s="130">
        <v>2.7</v>
      </c>
      <c r="I20" s="75"/>
    </row>
    <row r="21" s="20" customFormat="1" ht="23.25" customHeight="1" spans="1:9">
      <c r="A21" s="129"/>
      <c r="B21" s="47"/>
      <c r="C21" s="25" t="s">
        <v>58</v>
      </c>
      <c r="D21" s="51" t="s">
        <v>59</v>
      </c>
      <c r="E21" s="47" t="s">
        <v>49</v>
      </c>
      <c r="F21" s="52" t="s">
        <v>35</v>
      </c>
      <c r="G21" s="99">
        <v>2.7</v>
      </c>
      <c r="H21" s="130">
        <v>2.7</v>
      </c>
      <c r="I21" s="34"/>
    </row>
    <row r="22" s="20" customFormat="1" ht="23.25" customHeight="1" spans="1:9">
      <c r="A22" s="129"/>
      <c r="B22" s="132" t="s">
        <v>60</v>
      </c>
      <c r="C22" s="49" t="s">
        <v>61</v>
      </c>
      <c r="D22" s="51" t="s">
        <v>248</v>
      </c>
      <c r="E22" s="47" t="s">
        <v>63</v>
      </c>
      <c r="F22" s="52" t="s">
        <v>35</v>
      </c>
      <c r="G22" s="99">
        <v>1.5</v>
      </c>
      <c r="H22" s="130">
        <v>1.5</v>
      </c>
      <c r="I22" s="34"/>
    </row>
    <row r="23" s="20" customFormat="1" ht="23.25" customHeight="1" spans="1:9">
      <c r="A23" s="129"/>
      <c r="B23" s="132"/>
      <c r="C23" s="55"/>
      <c r="D23" s="51" t="s">
        <v>249</v>
      </c>
      <c r="E23" s="47" t="s">
        <v>63</v>
      </c>
      <c r="F23" s="52" t="s">
        <v>126</v>
      </c>
      <c r="G23" s="99">
        <v>1.5</v>
      </c>
      <c r="H23" s="130">
        <v>1.5</v>
      </c>
      <c r="I23" s="34"/>
    </row>
    <row r="24" s="20" customFormat="1" ht="23.25" customHeight="1" spans="1:9">
      <c r="A24" s="129"/>
      <c r="B24" s="132"/>
      <c r="C24" s="55"/>
      <c r="D24" s="51" t="s">
        <v>250</v>
      </c>
      <c r="E24" s="47" t="s">
        <v>63</v>
      </c>
      <c r="F24" s="52" t="s">
        <v>251</v>
      </c>
      <c r="G24" s="99">
        <v>1.5</v>
      </c>
      <c r="H24" s="130">
        <v>1.5</v>
      </c>
      <c r="I24" s="34"/>
    </row>
    <row r="25" s="20" customFormat="1" ht="23.25" customHeight="1" spans="1:9">
      <c r="A25" s="129"/>
      <c r="B25" s="132"/>
      <c r="C25" s="55"/>
      <c r="D25" s="51" t="s">
        <v>252</v>
      </c>
      <c r="E25" s="47" t="s">
        <v>63</v>
      </c>
      <c r="F25" s="52" t="s">
        <v>35</v>
      </c>
      <c r="G25" s="99">
        <v>1.5</v>
      </c>
      <c r="H25" s="130">
        <v>1.5</v>
      </c>
      <c r="I25" s="34"/>
    </row>
    <row r="26" s="20" customFormat="1" ht="23.25" customHeight="1" spans="1:9">
      <c r="A26" s="129"/>
      <c r="B26" s="132"/>
      <c r="C26" s="55"/>
      <c r="D26" s="51" t="s">
        <v>253</v>
      </c>
      <c r="E26" s="47" t="s">
        <v>254</v>
      </c>
      <c r="F26" s="47" t="s">
        <v>255</v>
      </c>
      <c r="G26" s="99">
        <v>1.5</v>
      </c>
      <c r="H26" s="130">
        <v>1.5</v>
      </c>
      <c r="I26" s="34"/>
    </row>
    <row r="27" s="20" customFormat="1" ht="96.95" customHeight="1" spans="1:9">
      <c r="A27" s="129"/>
      <c r="B27" s="132"/>
      <c r="C27" s="55"/>
      <c r="D27" s="51" t="s">
        <v>256</v>
      </c>
      <c r="E27" s="47" t="s">
        <v>35</v>
      </c>
      <c r="F27" s="47" t="s">
        <v>257</v>
      </c>
      <c r="G27" s="99">
        <v>1.5</v>
      </c>
      <c r="H27" s="130">
        <v>0.75</v>
      </c>
      <c r="I27" s="77" t="s">
        <v>258</v>
      </c>
    </row>
    <row r="28" s="20" customFormat="1" ht="23.25" customHeight="1" spans="1:9">
      <c r="A28" s="129"/>
      <c r="B28" s="132"/>
      <c r="C28" s="55"/>
      <c r="D28" s="51" t="s">
        <v>259</v>
      </c>
      <c r="E28" s="47" t="s">
        <v>260</v>
      </c>
      <c r="F28" s="47" t="s">
        <v>261</v>
      </c>
      <c r="G28" s="99">
        <v>1.5</v>
      </c>
      <c r="H28" s="130">
        <v>1.32</v>
      </c>
      <c r="I28" s="34"/>
    </row>
    <row r="29" s="20" customFormat="1" ht="102" customHeight="1" spans="1:9">
      <c r="A29" s="129"/>
      <c r="B29" s="132"/>
      <c r="C29" s="55"/>
      <c r="D29" s="51" t="s">
        <v>262</v>
      </c>
      <c r="E29" s="47" t="s">
        <v>35</v>
      </c>
      <c r="F29" s="47" t="s">
        <v>263</v>
      </c>
      <c r="G29" s="99">
        <v>1.5</v>
      </c>
      <c r="H29" s="130">
        <v>1.2</v>
      </c>
      <c r="I29" s="77" t="s">
        <v>264</v>
      </c>
    </row>
    <row r="30" s="20" customFormat="1" ht="23.25" customHeight="1" spans="1:9">
      <c r="A30" s="129"/>
      <c r="B30" s="132"/>
      <c r="C30" s="55"/>
      <c r="D30" s="51" t="s">
        <v>265</v>
      </c>
      <c r="E30" s="47" t="s">
        <v>142</v>
      </c>
      <c r="F30" s="47" t="s">
        <v>35</v>
      </c>
      <c r="G30" s="99">
        <v>1.5</v>
      </c>
      <c r="H30" s="130">
        <v>1.5</v>
      </c>
      <c r="I30" s="34"/>
    </row>
    <row r="31" s="20" customFormat="1" ht="23.25" customHeight="1" spans="1:9">
      <c r="A31" s="129"/>
      <c r="B31" s="132"/>
      <c r="C31" s="55"/>
      <c r="D31" s="51" t="s">
        <v>266</v>
      </c>
      <c r="E31" s="47" t="s">
        <v>142</v>
      </c>
      <c r="F31" s="47" t="s">
        <v>251</v>
      </c>
      <c r="G31" s="99">
        <v>1.5</v>
      </c>
      <c r="H31" s="130">
        <v>1.5</v>
      </c>
      <c r="I31" s="34"/>
    </row>
    <row r="32" s="20" customFormat="1" ht="23.25" customHeight="1" spans="1:9">
      <c r="A32" s="129"/>
      <c r="B32" s="132"/>
      <c r="C32" s="55"/>
      <c r="D32" s="51" t="s">
        <v>267</v>
      </c>
      <c r="E32" s="47" t="s">
        <v>142</v>
      </c>
      <c r="F32" s="47" t="s">
        <v>35</v>
      </c>
      <c r="G32" s="99">
        <v>1.5</v>
      </c>
      <c r="H32" s="130">
        <v>1.5</v>
      </c>
      <c r="I32" s="34"/>
    </row>
    <row r="33" s="20" customFormat="1" ht="23.25" customHeight="1" spans="1:9">
      <c r="A33" s="129"/>
      <c r="B33" s="132"/>
      <c r="C33" s="55"/>
      <c r="D33" s="51" t="s">
        <v>268</v>
      </c>
      <c r="E33" s="47" t="s">
        <v>269</v>
      </c>
      <c r="F33" s="47" t="s">
        <v>35</v>
      </c>
      <c r="G33" s="99">
        <v>1.5</v>
      </c>
      <c r="H33" s="130">
        <v>1.5</v>
      </c>
      <c r="I33" s="34"/>
    </row>
    <row r="34" s="20" customFormat="1" ht="23.25" customHeight="1" spans="1:9">
      <c r="A34" s="129"/>
      <c r="B34" s="132"/>
      <c r="C34" s="55"/>
      <c r="D34" s="51" t="s">
        <v>270</v>
      </c>
      <c r="E34" s="47" t="s">
        <v>137</v>
      </c>
      <c r="F34" s="47" t="s">
        <v>35</v>
      </c>
      <c r="G34" s="99">
        <v>1.5</v>
      </c>
      <c r="H34" s="130">
        <v>1.5</v>
      </c>
      <c r="I34" s="34"/>
    </row>
    <row r="35" s="20" customFormat="1" ht="50.1" customHeight="1" spans="1:9">
      <c r="A35" s="129"/>
      <c r="B35" s="132"/>
      <c r="C35" s="55"/>
      <c r="D35" s="51" t="s">
        <v>271</v>
      </c>
      <c r="E35" s="47" t="s">
        <v>145</v>
      </c>
      <c r="F35" s="47" t="s">
        <v>146</v>
      </c>
      <c r="G35" s="99">
        <v>1.5</v>
      </c>
      <c r="H35" s="130">
        <v>0</v>
      </c>
      <c r="I35" s="77" t="s">
        <v>272</v>
      </c>
    </row>
    <row r="36" s="20" customFormat="1" ht="47.1" customHeight="1" spans="1:9">
      <c r="A36" s="129"/>
      <c r="B36" s="132"/>
      <c r="C36" s="55"/>
      <c r="D36" s="51" t="s">
        <v>273</v>
      </c>
      <c r="E36" s="47" t="s">
        <v>145</v>
      </c>
      <c r="F36" s="47" t="s">
        <v>146</v>
      </c>
      <c r="G36" s="99">
        <v>1.5</v>
      </c>
      <c r="H36" s="130">
        <v>0</v>
      </c>
      <c r="I36" s="77" t="s">
        <v>272</v>
      </c>
    </row>
    <row r="37" s="20" customFormat="1" ht="75.95" customHeight="1" spans="1:9">
      <c r="A37" s="129"/>
      <c r="B37" s="132"/>
      <c r="C37" s="55"/>
      <c r="D37" s="51" t="s">
        <v>274</v>
      </c>
      <c r="E37" s="47" t="s">
        <v>275</v>
      </c>
      <c r="F37" s="47" t="s">
        <v>276</v>
      </c>
      <c r="G37" s="99">
        <v>1.5</v>
      </c>
      <c r="H37" s="130">
        <v>1.41</v>
      </c>
      <c r="I37" s="77" t="s">
        <v>277</v>
      </c>
    </row>
    <row r="38" s="20" customFormat="1" ht="83.1" customHeight="1" spans="1:9">
      <c r="A38" s="129"/>
      <c r="B38" s="132"/>
      <c r="C38" s="55"/>
      <c r="D38" s="51" t="s">
        <v>278</v>
      </c>
      <c r="E38" s="47" t="s">
        <v>139</v>
      </c>
      <c r="F38" s="47" t="s">
        <v>35</v>
      </c>
      <c r="G38" s="99">
        <v>1.5</v>
      </c>
      <c r="H38" s="130">
        <v>1.49</v>
      </c>
      <c r="I38" s="77" t="s">
        <v>277</v>
      </c>
    </row>
    <row r="39" s="20" customFormat="1" ht="23.25" customHeight="1" spans="1:9">
      <c r="A39" s="129"/>
      <c r="B39" s="132"/>
      <c r="C39" s="55"/>
      <c r="D39" s="51" t="s">
        <v>279</v>
      </c>
      <c r="E39" s="47" t="s">
        <v>35</v>
      </c>
      <c r="F39" s="47" t="s">
        <v>35</v>
      </c>
      <c r="G39" s="99">
        <v>1.5</v>
      </c>
      <c r="H39" s="130">
        <v>1.5</v>
      </c>
      <c r="I39" s="34"/>
    </row>
    <row r="40" s="20" customFormat="1" ht="23.25" customHeight="1" spans="1:9">
      <c r="A40" s="129"/>
      <c r="B40" s="132"/>
      <c r="C40" s="55"/>
      <c r="D40" s="51" t="s">
        <v>280</v>
      </c>
      <c r="E40" s="47" t="s">
        <v>137</v>
      </c>
      <c r="F40" s="47" t="s">
        <v>281</v>
      </c>
      <c r="G40" s="99">
        <v>1.5</v>
      </c>
      <c r="H40" s="130">
        <v>1.5</v>
      </c>
      <c r="I40" s="34"/>
    </row>
    <row r="41" s="20" customFormat="1" ht="89.1" customHeight="1" spans="1:9">
      <c r="A41" s="129"/>
      <c r="B41" s="132"/>
      <c r="C41" s="55"/>
      <c r="D41" s="51" t="s">
        <v>282</v>
      </c>
      <c r="E41" s="47" t="s">
        <v>283</v>
      </c>
      <c r="F41" s="47" t="s">
        <v>35</v>
      </c>
      <c r="G41" s="99">
        <v>1.5</v>
      </c>
      <c r="H41" s="130">
        <v>0.41</v>
      </c>
      <c r="I41" s="77" t="s">
        <v>284</v>
      </c>
    </row>
    <row r="42" s="20" customFormat="1" ht="23.25" customHeight="1" spans="1:9">
      <c r="A42" s="129"/>
      <c r="B42" s="132"/>
      <c r="C42" s="55"/>
      <c r="D42" s="51" t="s">
        <v>285</v>
      </c>
      <c r="E42" s="47" t="s">
        <v>35</v>
      </c>
      <c r="F42" s="47" t="s">
        <v>35</v>
      </c>
      <c r="G42" s="99">
        <v>1.5</v>
      </c>
      <c r="H42" s="130">
        <v>1.5</v>
      </c>
      <c r="I42" s="34"/>
    </row>
    <row r="43" s="20" customFormat="1" ht="23.25" customHeight="1" spans="1:9">
      <c r="A43" s="129"/>
      <c r="B43" s="132"/>
      <c r="C43" s="55"/>
      <c r="D43" s="51" t="s">
        <v>286</v>
      </c>
      <c r="E43" s="47" t="s">
        <v>177</v>
      </c>
      <c r="F43" s="47" t="s">
        <v>35</v>
      </c>
      <c r="G43" s="99">
        <v>1.5</v>
      </c>
      <c r="H43" s="130">
        <v>1.5</v>
      </c>
      <c r="I43" s="34"/>
    </row>
    <row r="44" s="20" customFormat="1" ht="23.25" customHeight="1" spans="1:9">
      <c r="A44" s="129"/>
      <c r="B44" s="132"/>
      <c r="C44" s="55"/>
      <c r="D44" s="51" t="s">
        <v>287</v>
      </c>
      <c r="E44" s="47" t="s">
        <v>158</v>
      </c>
      <c r="F44" s="47" t="s">
        <v>35</v>
      </c>
      <c r="G44" s="99">
        <v>1.5</v>
      </c>
      <c r="H44" s="130">
        <v>1.5</v>
      </c>
      <c r="I44" s="34"/>
    </row>
    <row r="45" s="20" customFormat="1" ht="23.25" customHeight="1" spans="1:9">
      <c r="A45" s="129"/>
      <c r="B45" s="132"/>
      <c r="C45" s="55"/>
      <c r="D45" s="51" t="s">
        <v>288</v>
      </c>
      <c r="E45" s="47" t="s">
        <v>158</v>
      </c>
      <c r="F45" s="47" t="s">
        <v>35</v>
      </c>
      <c r="G45" s="99">
        <v>1.5</v>
      </c>
      <c r="H45" s="130">
        <v>1.5</v>
      </c>
      <c r="I45" s="34"/>
    </row>
    <row r="46" s="20" customFormat="1" ht="23.25" customHeight="1" spans="1:9">
      <c r="A46" s="129"/>
      <c r="B46" s="132"/>
      <c r="C46" s="133"/>
      <c r="D46" s="51" t="s">
        <v>289</v>
      </c>
      <c r="E46" s="47" t="s">
        <v>163</v>
      </c>
      <c r="F46" s="47" t="s">
        <v>35</v>
      </c>
      <c r="G46" s="99">
        <v>1.5</v>
      </c>
      <c r="H46" s="130">
        <v>1.5</v>
      </c>
      <c r="I46" s="34"/>
    </row>
    <row r="47" s="20" customFormat="1" ht="23.25" customHeight="1" spans="1:9">
      <c r="A47" s="129"/>
      <c r="B47" s="132"/>
      <c r="C47" s="49" t="s">
        <v>73</v>
      </c>
      <c r="D47" s="39" t="s">
        <v>290</v>
      </c>
      <c r="E47" s="47" t="s">
        <v>177</v>
      </c>
      <c r="F47" s="47" t="s">
        <v>35</v>
      </c>
      <c r="G47" s="99">
        <v>1.5</v>
      </c>
      <c r="H47" s="130">
        <v>1.5</v>
      </c>
      <c r="I47" s="34"/>
    </row>
    <row r="48" s="20" customFormat="1" ht="23.25" customHeight="1" spans="1:9">
      <c r="A48" s="129"/>
      <c r="B48" s="132"/>
      <c r="C48" s="55"/>
      <c r="D48" s="39" t="s">
        <v>291</v>
      </c>
      <c r="E48" s="47" t="s">
        <v>292</v>
      </c>
      <c r="F48" s="47" t="s">
        <v>293</v>
      </c>
      <c r="G48" s="99">
        <v>1.5</v>
      </c>
      <c r="H48" s="130">
        <v>1.5</v>
      </c>
      <c r="I48" s="34"/>
    </row>
    <row r="49" s="20" customFormat="1" ht="23.25" customHeight="1" spans="1:9">
      <c r="A49" s="129"/>
      <c r="B49" s="132"/>
      <c r="C49" s="55"/>
      <c r="D49" s="39" t="s">
        <v>294</v>
      </c>
      <c r="E49" s="47" t="s">
        <v>175</v>
      </c>
      <c r="F49" s="47" t="s">
        <v>35</v>
      </c>
      <c r="G49" s="99">
        <v>1.5</v>
      </c>
      <c r="H49" s="130">
        <v>1.5</v>
      </c>
      <c r="I49" s="34"/>
    </row>
    <row r="50" s="20" customFormat="1" ht="23.25" customHeight="1" spans="1:9">
      <c r="A50" s="129"/>
      <c r="B50" s="132"/>
      <c r="C50" s="55"/>
      <c r="D50" s="39" t="s">
        <v>295</v>
      </c>
      <c r="E50" s="47" t="s">
        <v>175</v>
      </c>
      <c r="F50" s="47" t="s">
        <v>35</v>
      </c>
      <c r="G50" s="99">
        <v>1.5</v>
      </c>
      <c r="H50" s="130">
        <v>1.5</v>
      </c>
      <c r="I50" s="34"/>
    </row>
    <row r="51" s="20" customFormat="1" ht="23.25" customHeight="1" spans="1:9">
      <c r="A51" s="129"/>
      <c r="B51" s="132"/>
      <c r="C51" s="55"/>
      <c r="D51" s="39" t="s">
        <v>296</v>
      </c>
      <c r="E51" s="47" t="s">
        <v>175</v>
      </c>
      <c r="F51" s="47" t="s">
        <v>35</v>
      </c>
      <c r="G51" s="99">
        <v>1.5</v>
      </c>
      <c r="H51" s="130">
        <v>1.5</v>
      </c>
      <c r="I51" s="34"/>
    </row>
    <row r="52" s="20" customFormat="1" ht="23.25" customHeight="1" spans="1:9">
      <c r="A52" s="129"/>
      <c r="B52" s="132"/>
      <c r="C52" s="55"/>
      <c r="D52" s="39" t="s">
        <v>297</v>
      </c>
      <c r="E52" s="47" t="s">
        <v>182</v>
      </c>
      <c r="F52" s="47" t="s">
        <v>35</v>
      </c>
      <c r="G52" s="99">
        <v>1.5</v>
      </c>
      <c r="H52" s="130">
        <v>1.5</v>
      </c>
      <c r="I52" s="34"/>
    </row>
    <row r="53" s="20" customFormat="1" ht="23.25" customHeight="1" spans="1:9">
      <c r="A53" s="129"/>
      <c r="B53" s="132"/>
      <c r="C53" s="49" t="s">
        <v>83</v>
      </c>
      <c r="D53" s="66" t="s">
        <v>84</v>
      </c>
      <c r="E53" s="47" t="s">
        <v>85</v>
      </c>
      <c r="F53" s="47" t="s">
        <v>35</v>
      </c>
      <c r="G53" s="99">
        <v>1.5</v>
      </c>
      <c r="H53" s="130">
        <v>1.5</v>
      </c>
      <c r="I53" s="34"/>
    </row>
    <row r="54" s="20" customFormat="1" ht="23.25" customHeight="1" spans="1:9">
      <c r="A54" s="129"/>
      <c r="B54" s="132"/>
      <c r="C54" s="61"/>
      <c r="D54" s="66" t="s">
        <v>86</v>
      </c>
      <c r="E54" s="47" t="s">
        <v>87</v>
      </c>
      <c r="F54" s="47" t="s">
        <v>35</v>
      </c>
      <c r="G54" s="99">
        <v>1.5</v>
      </c>
      <c r="H54" s="130">
        <v>1.5</v>
      </c>
      <c r="I54" s="34"/>
    </row>
    <row r="55" s="20" customFormat="1" ht="23.25" customHeight="1" spans="1:9">
      <c r="A55" s="129"/>
      <c r="B55" s="47" t="s">
        <v>89</v>
      </c>
      <c r="C55" s="131" t="s">
        <v>90</v>
      </c>
      <c r="D55" s="51" t="s">
        <v>91</v>
      </c>
      <c r="E55" s="47" t="s">
        <v>92</v>
      </c>
      <c r="F55" s="47" t="s">
        <v>35</v>
      </c>
      <c r="G55" s="99">
        <v>1.5</v>
      </c>
      <c r="H55" s="130">
        <v>1.5</v>
      </c>
      <c r="I55" s="34"/>
    </row>
    <row r="56" s="20" customFormat="1" ht="23.25" customHeight="1" spans="1:9">
      <c r="A56" s="129"/>
      <c r="B56" s="47"/>
      <c r="C56" s="25" t="s">
        <v>93</v>
      </c>
      <c r="D56" s="51" t="s">
        <v>94</v>
      </c>
      <c r="E56" s="47" t="s">
        <v>92</v>
      </c>
      <c r="F56" s="47" t="s">
        <v>35</v>
      </c>
      <c r="G56" s="99">
        <v>1.5</v>
      </c>
      <c r="H56" s="130">
        <v>1.5</v>
      </c>
      <c r="I56" s="34"/>
    </row>
    <row r="57" s="20" customFormat="1" ht="23.25" customHeight="1" spans="1:9">
      <c r="A57" s="129"/>
      <c r="B57" s="47"/>
      <c r="C57" s="49" t="s">
        <v>95</v>
      </c>
      <c r="D57" s="68" t="s">
        <v>96</v>
      </c>
      <c r="E57" s="47" t="s">
        <v>92</v>
      </c>
      <c r="F57" s="47" t="s">
        <v>35</v>
      </c>
      <c r="G57" s="99">
        <v>1.5</v>
      </c>
      <c r="H57" s="130">
        <v>1.5</v>
      </c>
      <c r="I57" s="34"/>
    </row>
    <row r="58" s="20" customFormat="1" ht="23.25" customHeight="1" spans="1:9">
      <c r="A58" s="129"/>
      <c r="B58" s="47" t="s">
        <v>78</v>
      </c>
      <c r="C58" s="49" t="s">
        <v>298</v>
      </c>
      <c r="D58" s="68" t="s">
        <v>79</v>
      </c>
      <c r="E58" s="47" t="s">
        <v>142</v>
      </c>
      <c r="F58" s="47" t="s">
        <v>299</v>
      </c>
      <c r="G58" s="99">
        <v>3</v>
      </c>
      <c r="H58" s="130">
        <v>3</v>
      </c>
      <c r="I58" s="34"/>
    </row>
    <row r="59" s="20" customFormat="1" ht="23.25" customHeight="1" spans="1:9">
      <c r="A59" s="129"/>
      <c r="B59" s="47"/>
      <c r="C59" s="72" t="s">
        <v>300</v>
      </c>
      <c r="D59" s="39" t="s">
        <v>82</v>
      </c>
      <c r="E59" s="47" t="s">
        <v>142</v>
      </c>
      <c r="F59" s="47" t="s">
        <v>299</v>
      </c>
      <c r="G59" s="99">
        <v>3</v>
      </c>
      <c r="H59" s="130">
        <v>3</v>
      </c>
      <c r="I59" s="34"/>
    </row>
    <row r="60" s="20" customFormat="1" ht="23.25" customHeight="1" spans="1:9">
      <c r="A60" s="134"/>
      <c r="B60" s="47"/>
      <c r="C60" s="72" t="s">
        <v>301</v>
      </c>
      <c r="D60" s="39" t="s">
        <v>302</v>
      </c>
      <c r="E60" s="47" t="s">
        <v>142</v>
      </c>
      <c r="F60" s="47" t="s">
        <v>299</v>
      </c>
      <c r="G60" s="99">
        <v>3</v>
      </c>
      <c r="H60" s="130">
        <v>3</v>
      </c>
      <c r="I60" s="34"/>
    </row>
    <row r="61" s="20" customFormat="1" ht="23.25" customHeight="1" spans="1:9">
      <c r="A61" s="27" t="s">
        <v>97</v>
      </c>
      <c r="B61" s="27"/>
      <c r="C61" s="27"/>
      <c r="D61" s="27"/>
      <c r="E61" s="27"/>
      <c r="F61" s="27"/>
      <c r="G61" s="27">
        <f>SUM(G12:G60)+H4</f>
        <v>100</v>
      </c>
      <c r="H61" s="27">
        <f>SUM(H12:H60)+I4</f>
        <v>91.15</v>
      </c>
      <c r="I61" s="27" t="s">
        <v>98</v>
      </c>
    </row>
    <row r="62" s="20" customFormat="1" ht="23.25" customHeight="1" spans="1:9">
      <c r="A62" s="70" t="s">
        <v>303</v>
      </c>
      <c r="B62" s="71"/>
      <c r="C62" s="71"/>
      <c r="D62" s="71"/>
      <c r="E62" s="71"/>
      <c r="F62" s="71"/>
      <c r="G62" s="71"/>
      <c r="H62" s="71"/>
      <c r="I62" s="78"/>
    </row>
    <row r="63" s="20" customFormat="1" ht="14"/>
    <row r="64" s="20" customFormat="1" ht="14"/>
    <row r="65" s="20" customFormat="1" ht="14"/>
    <row r="66" s="20" customFormat="1" ht="14"/>
    <row r="67" s="20" customFormat="1" spans="16379:16381">
      <c r="XEY67" s="21"/>
      <c r="XEZ67" s="21"/>
      <c r="XFA67" s="21"/>
    </row>
  </sheetData>
  <mergeCells count="28">
    <mergeCell ref="A1:I1"/>
    <mergeCell ref="B2:I2"/>
    <mergeCell ref="F3:G3"/>
    <mergeCell ref="F4:G4"/>
    <mergeCell ref="F5:G5"/>
    <mergeCell ref="F6:G6"/>
    <mergeCell ref="B7:D7"/>
    <mergeCell ref="E7:I7"/>
    <mergeCell ref="B8:D8"/>
    <mergeCell ref="E8:I8"/>
    <mergeCell ref="B9:D9"/>
    <mergeCell ref="E9:I9"/>
    <mergeCell ref="B10:D10"/>
    <mergeCell ref="E10:I10"/>
    <mergeCell ref="A61:F61"/>
    <mergeCell ref="A62:I62"/>
    <mergeCell ref="A3:A6"/>
    <mergeCell ref="A7:A10"/>
    <mergeCell ref="A11:A60"/>
    <mergeCell ref="B12:B21"/>
    <mergeCell ref="B22:B54"/>
    <mergeCell ref="B55:B57"/>
    <mergeCell ref="B58:B60"/>
    <mergeCell ref="C12:C15"/>
    <mergeCell ref="C16:C17"/>
    <mergeCell ref="C22:C46"/>
    <mergeCell ref="C47:C52"/>
    <mergeCell ref="C53:C5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5"/>
  <sheetViews>
    <sheetView topLeftCell="A11" workbookViewId="0">
      <selection activeCell="P15" sqref="P15"/>
    </sheetView>
  </sheetViews>
  <sheetFormatPr defaultColWidth="9" defaultRowHeight="14"/>
  <cols>
    <col min="1" max="1" width="5.25454545454545" customWidth="1"/>
    <col min="3" max="3" width="8.37272727272727"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304</v>
      </c>
      <c r="B1" s="1"/>
      <c r="C1" s="1"/>
      <c r="D1" s="1"/>
      <c r="E1" s="1"/>
      <c r="F1" s="1"/>
      <c r="G1" s="1"/>
      <c r="H1" s="1"/>
      <c r="I1" s="1"/>
      <c r="J1" s="1"/>
      <c r="K1" s="1"/>
      <c r="L1" s="1"/>
      <c r="M1" s="1"/>
      <c r="N1" s="1"/>
    </row>
    <row r="2" ht="15" customHeight="1" spans="1:14">
      <c r="A2" s="2" t="s">
        <v>101</v>
      </c>
      <c r="B2" s="2"/>
      <c r="C2" s="2" t="s">
        <v>305</v>
      </c>
      <c r="D2" s="2"/>
      <c r="E2" s="2"/>
      <c r="F2" s="2"/>
      <c r="G2" s="2"/>
      <c r="H2" s="2"/>
      <c r="I2" s="2"/>
      <c r="J2" s="2"/>
      <c r="K2" s="2"/>
      <c r="L2" s="2"/>
      <c r="M2" s="2"/>
      <c r="N2" s="2"/>
    </row>
    <row r="3" ht="15" customHeight="1" spans="1:14">
      <c r="A3" s="2" t="s">
        <v>103</v>
      </c>
      <c r="B3" s="2"/>
      <c r="C3" s="2" t="s">
        <v>104</v>
      </c>
      <c r="D3" s="2"/>
      <c r="E3" s="2"/>
      <c r="F3" s="2"/>
      <c r="G3" s="2"/>
      <c r="H3" s="2" t="s">
        <v>105</v>
      </c>
      <c r="I3" s="2"/>
      <c r="J3" s="2" t="s">
        <v>234</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235</v>
      </c>
      <c r="F6" s="4">
        <f>SUM(F7:G9)</f>
        <v>260</v>
      </c>
      <c r="G6" s="4"/>
      <c r="H6" s="4">
        <f>SUM(H7:I9)</f>
        <v>260</v>
      </c>
      <c r="I6" s="4"/>
      <c r="J6" s="2">
        <v>10</v>
      </c>
      <c r="K6" s="2"/>
      <c r="L6" s="13">
        <f>H6/F6</f>
        <v>1</v>
      </c>
      <c r="M6" s="13"/>
      <c r="N6" s="2">
        <v>10</v>
      </c>
    </row>
    <row r="7" ht="15" customHeight="1" spans="1:14">
      <c r="A7" s="2"/>
      <c r="B7" s="2"/>
      <c r="C7" s="2" t="s">
        <v>111</v>
      </c>
      <c r="D7" s="2"/>
      <c r="E7" s="4">
        <v>85</v>
      </c>
      <c r="F7" s="4">
        <v>110</v>
      </c>
      <c r="G7" s="4"/>
      <c r="H7" s="4">
        <v>110</v>
      </c>
      <c r="I7" s="4"/>
      <c r="J7" s="2" t="s">
        <v>12</v>
      </c>
      <c r="K7" s="2"/>
      <c r="L7" s="2"/>
      <c r="M7" s="2"/>
      <c r="N7" s="2" t="s">
        <v>12</v>
      </c>
    </row>
    <row r="8" ht="15" customHeight="1" spans="1:14">
      <c r="A8" s="2"/>
      <c r="B8" s="2"/>
      <c r="C8" s="2" t="s">
        <v>112</v>
      </c>
      <c r="D8" s="2"/>
      <c r="E8" s="4">
        <v>150</v>
      </c>
      <c r="F8" s="4">
        <v>150</v>
      </c>
      <c r="G8" s="4"/>
      <c r="H8" s="4">
        <v>150</v>
      </c>
      <c r="I8" s="4"/>
      <c r="J8" s="2" t="s">
        <v>12</v>
      </c>
      <c r="K8" s="2"/>
      <c r="L8" s="2"/>
      <c r="M8" s="2"/>
      <c r="N8" s="2" t="s">
        <v>12</v>
      </c>
    </row>
    <row r="9" ht="15" customHeight="1" spans="1:14">
      <c r="A9" s="2"/>
      <c r="B9" s="2"/>
      <c r="C9" s="2" t="s">
        <v>113</v>
      </c>
      <c r="D9" s="2"/>
      <c r="E9" s="4"/>
      <c r="F9" s="4"/>
      <c r="G9" s="4"/>
      <c r="H9" s="4"/>
      <c r="I9" s="4"/>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42" customHeight="1" spans="1:14">
      <c r="A11" s="2"/>
      <c r="B11" s="5" t="s">
        <v>306</v>
      </c>
      <c r="C11" s="5"/>
      <c r="D11" s="5"/>
      <c r="E11" s="5"/>
      <c r="F11" s="5"/>
      <c r="G11" s="5"/>
      <c r="H11" s="5" t="s">
        <v>307</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87" t="s">
        <v>120</v>
      </c>
      <c r="D13" s="8" t="s">
        <v>308</v>
      </c>
      <c r="E13" s="8"/>
      <c r="F13" s="8"/>
      <c r="G13" s="7" t="s">
        <v>309</v>
      </c>
      <c r="H13" s="7" t="s">
        <v>255</v>
      </c>
      <c r="I13" s="7">
        <v>3.57</v>
      </c>
      <c r="J13" s="7"/>
      <c r="K13" s="7">
        <v>3.57</v>
      </c>
      <c r="L13" s="7"/>
      <c r="M13" s="7"/>
      <c r="N13" s="7"/>
    </row>
    <row r="14" ht="15" customHeight="1" spans="1:14">
      <c r="A14" s="6"/>
      <c r="B14" s="7"/>
      <c r="C14" s="84"/>
      <c r="D14" s="8" t="s">
        <v>310</v>
      </c>
      <c r="E14" s="8"/>
      <c r="F14" s="8"/>
      <c r="G14" s="7" t="s">
        <v>63</v>
      </c>
      <c r="H14" s="110" t="s">
        <v>126</v>
      </c>
      <c r="I14" s="7">
        <v>3.57</v>
      </c>
      <c r="J14" s="7"/>
      <c r="K14" s="7">
        <v>3.57</v>
      </c>
      <c r="L14" s="7"/>
      <c r="M14" s="7"/>
      <c r="N14" s="7"/>
    </row>
    <row r="15" ht="93" customHeight="1" spans="1:14">
      <c r="A15" s="6"/>
      <c r="B15" s="7"/>
      <c r="C15" s="84"/>
      <c r="D15" s="8" t="s">
        <v>311</v>
      </c>
      <c r="E15" s="8"/>
      <c r="F15" s="8"/>
      <c r="G15" s="7" t="s">
        <v>35</v>
      </c>
      <c r="H15" s="120" t="s">
        <v>263</v>
      </c>
      <c r="I15" s="7">
        <v>3.57</v>
      </c>
      <c r="J15" s="7"/>
      <c r="K15" s="7">
        <v>2.86</v>
      </c>
      <c r="L15" s="7"/>
      <c r="M15" s="17" t="s">
        <v>312</v>
      </c>
      <c r="N15" s="18"/>
    </row>
    <row r="16" ht="78" customHeight="1" spans="1:14">
      <c r="A16" s="6"/>
      <c r="B16" s="7"/>
      <c r="C16" s="89"/>
      <c r="D16" s="114" t="s">
        <v>313</v>
      </c>
      <c r="E16" s="115"/>
      <c r="F16" s="116"/>
      <c r="G16" s="7" t="s">
        <v>35</v>
      </c>
      <c r="H16" s="120" t="s">
        <v>257</v>
      </c>
      <c r="I16" s="14">
        <v>3.59</v>
      </c>
      <c r="J16" s="7"/>
      <c r="K16" s="7">
        <v>1.79</v>
      </c>
      <c r="L16" s="7"/>
      <c r="M16" s="17" t="s">
        <v>314</v>
      </c>
      <c r="N16" s="18"/>
    </row>
    <row r="17" ht="15" customHeight="1" spans="1:14">
      <c r="A17" s="6"/>
      <c r="B17" s="7"/>
      <c r="C17" s="87" t="s">
        <v>133</v>
      </c>
      <c r="D17" s="8" t="s">
        <v>315</v>
      </c>
      <c r="E17" s="8"/>
      <c r="F17" s="8"/>
      <c r="G17" s="7" t="s">
        <v>316</v>
      </c>
      <c r="H17" s="7" t="s">
        <v>35</v>
      </c>
      <c r="I17" s="7">
        <v>3.57</v>
      </c>
      <c r="J17" s="7"/>
      <c r="K17" s="7">
        <v>3.57</v>
      </c>
      <c r="L17" s="7"/>
      <c r="M17" s="7"/>
      <c r="N17" s="7"/>
    </row>
    <row r="18" ht="15" customHeight="1" spans="1:14">
      <c r="A18" s="6"/>
      <c r="B18" s="7"/>
      <c r="C18" s="84"/>
      <c r="D18" s="8" t="s">
        <v>152</v>
      </c>
      <c r="E18" s="8"/>
      <c r="F18" s="8"/>
      <c r="G18" s="7" t="s">
        <v>317</v>
      </c>
      <c r="H18" s="120" t="s">
        <v>251</v>
      </c>
      <c r="I18" s="7">
        <v>3.57</v>
      </c>
      <c r="J18" s="7"/>
      <c r="K18" s="7">
        <v>3.57</v>
      </c>
      <c r="L18" s="7"/>
      <c r="M18" s="7"/>
      <c r="N18" s="7"/>
    </row>
    <row r="19" ht="15" customHeight="1" spans="1:14">
      <c r="A19" s="6"/>
      <c r="B19" s="7"/>
      <c r="C19" s="84"/>
      <c r="D19" s="8" t="s">
        <v>318</v>
      </c>
      <c r="E19" s="8"/>
      <c r="F19" s="8"/>
      <c r="G19" s="7" t="s">
        <v>35</v>
      </c>
      <c r="H19" s="7" t="s">
        <v>35</v>
      </c>
      <c r="I19" s="7">
        <v>3.57</v>
      </c>
      <c r="J19" s="7"/>
      <c r="K19" s="7">
        <v>3.57</v>
      </c>
      <c r="L19" s="7"/>
      <c r="M19" s="7"/>
      <c r="N19" s="7"/>
    </row>
    <row r="20" ht="15" customHeight="1" spans="1:14">
      <c r="A20" s="6"/>
      <c r="B20" s="7"/>
      <c r="C20" s="89"/>
      <c r="D20" s="114" t="s">
        <v>141</v>
      </c>
      <c r="E20" s="115"/>
      <c r="F20" s="116"/>
      <c r="G20" s="7" t="s">
        <v>317</v>
      </c>
      <c r="H20" s="7" t="s">
        <v>35</v>
      </c>
      <c r="I20" s="7">
        <v>3.57</v>
      </c>
      <c r="J20" s="7"/>
      <c r="K20" s="7">
        <v>3.57</v>
      </c>
      <c r="L20" s="7"/>
      <c r="M20" s="7"/>
      <c r="N20" s="7"/>
    </row>
    <row r="21" ht="15" customHeight="1" spans="1:14">
      <c r="A21" s="6"/>
      <c r="B21" s="7"/>
      <c r="C21" s="87" t="s">
        <v>156</v>
      </c>
      <c r="D21" s="8" t="s">
        <v>229</v>
      </c>
      <c r="E21" s="8"/>
      <c r="F21" s="8"/>
      <c r="G21" s="7" t="s">
        <v>158</v>
      </c>
      <c r="H21" s="7" t="s">
        <v>35</v>
      </c>
      <c r="I21" s="7">
        <v>3.57</v>
      </c>
      <c r="J21" s="7"/>
      <c r="K21" s="7">
        <v>3.57</v>
      </c>
      <c r="L21" s="7"/>
      <c r="M21" s="7"/>
      <c r="N21" s="7"/>
    </row>
    <row r="22" ht="15" customHeight="1" spans="1:14">
      <c r="A22" s="6"/>
      <c r="B22" s="7"/>
      <c r="C22" s="84"/>
      <c r="D22" s="8" t="s">
        <v>160</v>
      </c>
      <c r="E22" s="8"/>
      <c r="F22" s="8"/>
      <c r="G22" s="7" t="s">
        <v>158</v>
      </c>
      <c r="H22" s="7" t="s">
        <v>35</v>
      </c>
      <c r="I22" s="7">
        <v>3.57</v>
      </c>
      <c r="J22" s="7"/>
      <c r="K22" s="7">
        <v>3.57</v>
      </c>
      <c r="L22" s="7"/>
      <c r="M22" s="7"/>
      <c r="N22" s="7"/>
    </row>
    <row r="23" ht="15" customHeight="1" spans="1:14">
      <c r="A23" s="6"/>
      <c r="B23" s="7"/>
      <c r="C23" s="84"/>
      <c r="D23" s="8" t="s">
        <v>319</v>
      </c>
      <c r="E23" s="8"/>
      <c r="F23" s="8"/>
      <c r="G23" s="7" t="s">
        <v>158</v>
      </c>
      <c r="H23" s="7" t="s">
        <v>35</v>
      </c>
      <c r="I23" s="7">
        <v>3.57</v>
      </c>
      <c r="J23" s="7"/>
      <c r="K23" s="7">
        <v>3.57</v>
      </c>
      <c r="L23" s="7"/>
      <c r="M23" s="7"/>
      <c r="N23" s="7"/>
    </row>
    <row r="24" ht="15" customHeight="1" spans="1:14">
      <c r="A24" s="6"/>
      <c r="B24" s="7"/>
      <c r="C24" s="84"/>
      <c r="D24" s="114" t="s">
        <v>320</v>
      </c>
      <c r="E24" s="115"/>
      <c r="F24" s="116"/>
      <c r="G24" s="7" t="s">
        <v>158</v>
      </c>
      <c r="H24" s="7" t="s">
        <v>35</v>
      </c>
      <c r="I24" s="7">
        <v>3.57</v>
      </c>
      <c r="J24" s="7"/>
      <c r="K24" s="7">
        <v>3.57</v>
      </c>
      <c r="L24" s="7"/>
      <c r="M24" s="7"/>
      <c r="N24" s="7"/>
    </row>
    <row r="25" ht="15" customHeight="1" spans="1:14">
      <c r="A25" s="6"/>
      <c r="B25" s="7"/>
      <c r="C25" s="89"/>
      <c r="D25" s="114" t="s">
        <v>157</v>
      </c>
      <c r="E25" s="115"/>
      <c r="F25" s="116"/>
      <c r="G25" s="7" t="s">
        <v>158</v>
      </c>
      <c r="H25" s="7" t="s">
        <v>35</v>
      </c>
      <c r="I25" s="7">
        <v>3.57</v>
      </c>
      <c r="J25" s="7"/>
      <c r="K25" s="7">
        <v>3.57</v>
      </c>
      <c r="L25" s="7"/>
      <c r="M25" s="7"/>
      <c r="N25" s="7"/>
    </row>
    <row r="26" ht="15" customHeight="1" spans="1:14">
      <c r="A26" s="6"/>
      <c r="B26" s="7"/>
      <c r="C26" s="7" t="s">
        <v>161</v>
      </c>
      <c r="D26" s="8" t="s">
        <v>162</v>
      </c>
      <c r="E26" s="8"/>
      <c r="F26" s="8"/>
      <c r="G26" s="7" t="s">
        <v>163</v>
      </c>
      <c r="H26" s="7" t="s">
        <v>35</v>
      </c>
      <c r="I26" s="7">
        <v>3.57</v>
      </c>
      <c r="J26" s="7"/>
      <c r="K26" s="7">
        <v>3.57</v>
      </c>
      <c r="L26" s="7"/>
      <c r="M26" s="7"/>
      <c r="N26" s="7"/>
    </row>
    <row r="27" ht="24" spans="1:14">
      <c r="A27" s="6"/>
      <c r="B27" s="7" t="s">
        <v>164</v>
      </c>
      <c r="C27" s="7" t="s">
        <v>168</v>
      </c>
      <c r="D27" s="8" t="s">
        <v>210</v>
      </c>
      <c r="E27" s="8"/>
      <c r="F27" s="8"/>
      <c r="G27" s="7" t="s">
        <v>211</v>
      </c>
      <c r="H27" s="7" t="s">
        <v>35</v>
      </c>
      <c r="I27" s="7">
        <v>7.5</v>
      </c>
      <c r="J27" s="7"/>
      <c r="K27" s="7">
        <v>7.5</v>
      </c>
      <c r="L27" s="7"/>
      <c r="M27" s="7"/>
      <c r="N27" s="7"/>
    </row>
    <row r="28" ht="15" customHeight="1" spans="1:14">
      <c r="A28" s="6"/>
      <c r="B28" s="7"/>
      <c r="C28" s="7" t="s">
        <v>178</v>
      </c>
      <c r="D28" s="8" t="s">
        <v>180</v>
      </c>
      <c r="E28" s="8"/>
      <c r="F28" s="8"/>
      <c r="G28" s="7" t="s">
        <v>92</v>
      </c>
      <c r="H28" s="7" t="s">
        <v>35</v>
      </c>
      <c r="I28" s="7">
        <v>7.5</v>
      </c>
      <c r="J28" s="7"/>
      <c r="K28" s="7">
        <v>7.5</v>
      </c>
      <c r="L28" s="7"/>
      <c r="M28" s="7"/>
      <c r="N28" s="7"/>
    </row>
    <row r="29" ht="15" customHeight="1" spans="1:14">
      <c r="A29" s="6"/>
      <c r="B29" s="7"/>
      <c r="C29" s="7"/>
      <c r="D29" s="8" t="s">
        <v>321</v>
      </c>
      <c r="E29" s="8"/>
      <c r="F29" s="8"/>
      <c r="G29" s="7" t="s">
        <v>49</v>
      </c>
      <c r="H29" s="7" t="s">
        <v>35</v>
      </c>
      <c r="I29" s="7">
        <v>7.5</v>
      </c>
      <c r="J29" s="7"/>
      <c r="K29" s="7">
        <v>7.5</v>
      </c>
      <c r="L29" s="7"/>
      <c r="M29" s="7"/>
      <c r="N29" s="7"/>
    </row>
    <row r="30" ht="15" customHeight="1" spans="1:14">
      <c r="A30" s="6"/>
      <c r="B30" s="7"/>
      <c r="C30" s="7"/>
      <c r="D30" s="8" t="s">
        <v>212</v>
      </c>
      <c r="E30" s="8"/>
      <c r="F30" s="8"/>
      <c r="G30" s="7" t="s">
        <v>49</v>
      </c>
      <c r="H30" s="7" t="s">
        <v>35</v>
      </c>
      <c r="I30" s="7">
        <v>7.5</v>
      </c>
      <c r="J30" s="7"/>
      <c r="K30" s="7">
        <v>7.5</v>
      </c>
      <c r="L30" s="7"/>
      <c r="M30" s="7"/>
      <c r="N30" s="7"/>
    </row>
    <row r="31" ht="18.95" customHeight="1" spans="1:14">
      <c r="A31" s="6"/>
      <c r="B31" s="7" t="s">
        <v>183</v>
      </c>
      <c r="C31" s="7" t="s">
        <v>184</v>
      </c>
      <c r="D31" s="8" t="s">
        <v>187</v>
      </c>
      <c r="E31" s="8"/>
      <c r="F31" s="8"/>
      <c r="G31" s="7" t="s">
        <v>317</v>
      </c>
      <c r="H31" s="120" t="s">
        <v>299</v>
      </c>
      <c r="I31" s="7">
        <v>5</v>
      </c>
      <c r="J31" s="7"/>
      <c r="K31" s="7">
        <v>5</v>
      </c>
      <c r="L31" s="7"/>
      <c r="M31" s="7"/>
      <c r="N31" s="7"/>
    </row>
    <row r="32" ht="15.95" customHeight="1" spans="1:14">
      <c r="A32" s="6"/>
      <c r="B32" s="7"/>
      <c r="C32" s="7"/>
      <c r="D32" s="8" t="s">
        <v>185</v>
      </c>
      <c r="E32" s="8"/>
      <c r="F32" s="8"/>
      <c r="G32" s="7" t="s">
        <v>317</v>
      </c>
      <c r="H32" s="120" t="s">
        <v>299</v>
      </c>
      <c r="I32" s="7">
        <v>5</v>
      </c>
      <c r="J32" s="7"/>
      <c r="K32" s="7">
        <v>5</v>
      </c>
      <c r="L32" s="7"/>
      <c r="M32" s="7"/>
      <c r="N32" s="7"/>
    </row>
    <row r="33" ht="15" customHeight="1" spans="1:14">
      <c r="A33" s="9" t="s">
        <v>188</v>
      </c>
      <c r="B33" s="9"/>
      <c r="C33" s="9"/>
      <c r="D33" s="9"/>
      <c r="E33" s="9"/>
      <c r="F33" s="9"/>
      <c r="G33" s="9"/>
      <c r="H33" s="9"/>
      <c r="I33" s="9">
        <v>100</v>
      </c>
      <c r="J33" s="9"/>
      <c r="K33" s="9">
        <f>SUM(K13:K32)+N6</f>
        <v>97.49</v>
      </c>
      <c r="L33" s="9"/>
      <c r="M33" s="15" t="s">
        <v>98</v>
      </c>
      <c r="N33" s="15"/>
    </row>
    <row r="34" spans="1:14">
      <c r="A34" s="10" t="s">
        <v>189</v>
      </c>
      <c r="B34" s="11" t="s">
        <v>190</v>
      </c>
      <c r="C34" s="12"/>
      <c r="D34" s="12"/>
      <c r="E34" s="12"/>
      <c r="F34" s="12"/>
      <c r="G34" s="12"/>
      <c r="H34" s="12"/>
      <c r="I34" s="12"/>
      <c r="J34" s="12"/>
      <c r="K34" s="12"/>
      <c r="L34" s="12"/>
      <c r="M34" s="12"/>
      <c r="N34" s="16"/>
    </row>
    <row r="35" customFormat="1" ht="15.95" customHeight="1"/>
  </sheetData>
  <mergeCells count="13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10:A11"/>
    <mergeCell ref="A12:A32"/>
    <mergeCell ref="B13:B26"/>
    <mergeCell ref="B27:B30"/>
    <mergeCell ref="B31:B32"/>
    <mergeCell ref="C13:C16"/>
    <mergeCell ref="C17:C20"/>
    <mergeCell ref="C21:C25"/>
    <mergeCell ref="C28:C30"/>
    <mergeCell ref="C31:C32"/>
    <mergeCell ref="E4:E5"/>
    <mergeCell ref="N4:N5"/>
    <mergeCell ref="A4:B9"/>
    <mergeCell ref="C4:D5"/>
    <mergeCell ref="F4:G5"/>
    <mergeCell ref="H4:I5"/>
    <mergeCell ref="J4:K5"/>
    <mergeCell ref="L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45"/>
  <sheetViews>
    <sheetView workbookViewId="0">
      <selection activeCell="S11" sqref="S11"/>
    </sheetView>
  </sheetViews>
  <sheetFormatPr defaultColWidth="9" defaultRowHeight="14"/>
  <cols>
    <col min="1" max="1" width="5.25454545454545" customWidth="1"/>
    <col min="3" max="3" width="8.37272727272727"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304</v>
      </c>
      <c r="B1" s="1"/>
      <c r="C1" s="1"/>
      <c r="D1" s="1"/>
      <c r="E1" s="1"/>
      <c r="F1" s="1"/>
      <c r="G1" s="1"/>
      <c r="H1" s="1"/>
      <c r="I1" s="1"/>
      <c r="J1" s="1"/>
      <c r="K1" s="1"/>
      <c r="L1" s="1"/>
      <c r="M1" s="1"/>
      <c r="N1" s="1"/>
    </row>
    <row r="2" ht="15" customHeight="1" spans="1:14">
      <c r="A2" s="2" t="s">
        <v>101</v>
      </c>
      <c r="B2" s="2"/>
      <c r="C2" s="2" t="s">
        <v>102</v>
      </c>
      <c r="D2" s="2"/>
      <c r="E2" s="2"/>
      <c r="F2" s="2"/>
      <c r="G2" s="2"/>
      <c r="H2" s="2"/>
      <c r="I2" s="2"/>
      <c r="J2" s="2"/>
      <c r="K2" s="2"/>
      <c r="L2" s="2"/>
      <c r="M2" s="2"/>
      <c r="N2" s="2"/>
    </row>
    <row r="3" ht="15" customHeight="1" spans="1:14">
      <c r="A3" s="2" t="s">
        <v>103</v>
      </c>
      <c r="B3" s="2"/>
      <c r="C3" s="2" t="s">
        <v>104</v>
      </c>
      <c r="D3" s="2"/>
      <c r="E3" s="2"/>
      <c r="F3" s="2"/>
      <c r="G3" s="2"/>
      <c r="H3" s="2" t="s">
        <v>105</v>
      </c>
      <c r="I3" s="2"/>
      <c r="J3" s="2" t="s">
        <v>234</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81.35</v>
      </c>
      <c r="F6" s="4">
        <f>SUM(F7:G9)</f>
        <v>81.35</v>
      </c>
      <c r="G6" s="4"/>
      <c r="H6" s="4">
        <f>SUM(H7:I8)</f>
        <v>75.41</v>
      </c>
      <c r="I6" s="4"/>
      <c r="J6" s="2">
        <v>10</v>
      </c>
      <c r="K6" s="2"/>
      <c r="L6" s="122">
        <f>H6/F6</f>
        <v>0.926982175783651</v>
      </c>
      <c r="M6" s="122"/>
      <c r="N6" s="2">
        <v>9.27</v>
      </c>
    </row>
    <row r="7" ht="15" customHeight="1" spans="1:14">
      <c r="A7" s="2"/>
      <c r="B7" s="2"/>
      <c r="C7" s="2" t="s">
        <v>111</v>
      </c>
      <c r="D7" s="2"/>
      <c r="E7" s="4">
        <v>80</v>
      </c>
      <c r="F7" s="4">
        <v>80</v>
      </c>
      <c r="G7" s="4"/>
      <c r="H7" s="4">
        <v>74.06</v>
      </c>
      <c r="I7" s="4"/>
      <c r="J7" s="2" t="s">
        <v>12</v>
      </c>
      <c r="K7" s="2"/>
      <c r="L7" s="2"/>
      <c r="M7" s="2"/>
      <c r="N7" s="2" t="s">
        <v>12</v>
      </c>
    </row>
    <row r="8" ht="15" customHeight="1" spans="1:14">
      <c r="A8" s="2"/>
      <c r="B8" s="2"/>
      <c r="C8" s="2" t="s">
        <v>112</v>
      </c>
      <c r="D8" s="2"/>
      <c r="E8" s="4">
        <v>1.35</v>
      </c>
      <c r="F8" s="4">
        <v>1.35</v>
      </c>
      <c r="G8" s="4"/>
      <c r="H8" s="4">
        <v>1.35</v>
      </c>
      <c r="I8" s="4"/>
      <c r="J8" s="2" t="s">
        <v>12</v>
      </c>
      <c r="K8" s="2"/>
      <c r="L8" s="2"/>
      <c r="M8" s="2"/>
      <c r="N8" s="2" t="s">
        <v>12</v>
      </c>
    </row>
    <row r="9" ht="15" customHeight="1" spans="1:14">
      <c r="A9" s="2"/>
      <c r="B9" s="2"/>
      <c r="C9" s="2" t="s">
        <v>113</v>
      </c>
      <c r="D9" s="2"/>
      <c r="E9" s="4"/>
      <c r="F9" s="4"/>
      <c r="G9" s="4"/>
      <c r="H9" s="4"/>
      <c r="I9" s="4"/>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62.1" customHeight="1" spans="1:14">
      <c r="A11" s="2"/>
      <c r="B11" s="5" t="s">
        <v>322</v>
      </c>
      <c r="C11" s="5"/>
      <c r="D11" s="5"/>
      <c r="E11" s="5"/>
      <c r="F11" s="5"/>
      <c r="G11" s="5"/>
      <c r="H11" s="2" t="s">
        <v>323</v>
      </c>
      <c r="I11" s="2"/>
      <c r="J11" s="2"/>
      <c r="K11" s="2"/>
      <c r="L11" s="2"/>
      <c r="M11" s="2"/>
      <c r="N11" s="2"/>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95.1" customHeight="1" spans="1:14">
      <c r="A13" s="6"/>
      <c r="B13" s="7" t="s">
        <v>119</v>
      </c>
      <c r="C13" s="7" t="s">
        <v>120</v>
      </c>
      <c r="D13" s="8" t="s">
        <v>324</v>
      </c>
      <c r="E13" s="8"/>
      <c r="F13" s="8"/>
      <c r="G13" s="7" t="s">
        <v>35</v>
      </c>
      <c r="H13" s="120" t="s">
        <v>263</v>
      </c>
      <c r="I13" s="14">
        <v>2.38</v>
      </c>
      <c r="J13" s="7"/>
      <c r="K13" s="14">
        <v>1.9</v>
      </c>
      <c r="L13" s="7"/>
      <c r="M13" s="17" t="s">
        <v>325</v>
      </c>
      <c r="N13" s="18"/>
    </row>
    <row r="14" ht="15" customHeight="1" spans="1:14">
      <c r="A14" s="6"/>
      <c r="B14" s="7"/>
      <c r="C14" s="7"/>
      <c r="D14" s="8" t="s">
        <v>326</v>
      </c>
      <c r="E14" s="8"/>
      <c r="F14" s="8"/>
      <c r="G14" s="7" t="s">
        <v>35</v>
      </c>
      <c r="H14" s="7" t="s">
        <v>35</v>
      </c>
      <c r="I14" s="14">
        <v>2.4</v>
      </c>
      <c r="J14" s="7"/>
      <c r="K14" s="14">
        <v>2.4</v>
      </c>
      <c r="L14" s="7"/>
      <c r="M14" s="7"/>
      <c r="N14" s="7"/>
    </row>
    <row r="15" ht="15" customHeight="1" spans="1:14">
      <c r="A15" s="6"/>
      <c r="B15" s="7"/>
      <c r="C15" s="7"/>
      <c r="D15" s="8" t="s">
        <v>310</v>
      </c>
      <c r="E15" s="8"/>
      <c r="F15" s="8"/>
      <c r="G15" s="7" t="s">
        <v>63</v>
      </c>
      <c r="H15" s="7" t="s">
        <v>126</v>
      </c>
      <c r="I15" s="14">
        <v>2.38</v>
      </c>
      <c r="J15" s="7"/>
      <c r="K15" s="14">
        <v>2.38</v>
      </c>
      <c r="L15" s="7"/>
      <c r="M15" s="7"/>
      <c r="N15" s="7"/>
    </row>
    <row r="16" ht="15" customHeight="1" spans="1:14">
      <c r="A16" s="6"/>
      <c r="B16" s="7"/>
      <c r="C16" s="87" t="s">
        <v>133</v>
      </c>
      <c r="D16" s="8" t="s">
        <v>141</v>
      </c>
      <c r="E16" s="8"/>
      <c r="F16" s="8"/>
      <c r="G16" s="7" t="s">
        <v>317</v>
      </c>
      <c r="H16" s="7" t="s">
        <v>35</v>
      </c>
      <c r="I16" s="14">
        <v>2.38</v>
      </c>
      <c r="J16" s="7"/>
      <c r="K16" s="14">
        <v>2.38</v>
      </c>
      <c r="L16" s="7"/>
      <c r="M16" s="7"/>
      <c r="N16" s="7"/>
    </row>
    <row r="17" ht="75.95" customHeight="1" spans="1:14">
      <c r="A17" s="6"/>
      <c r="B17" s="7"/>
      <c r="C17" s="84"/>
      <c r="D17" s="8" t="s">
        <v>148</v>
      </c>
      <c r="E17" s="8"/>
      <c r="F17" s="8"/>
      <c r="G17" s="7" t="s">
        <v>327</v>
      </c>
      <c r="H17" s="120" t="s">
        <v>146</v>
      </c>
      <c r="I17" s="14">
        <v>2.38</v>
      </c>
      <c r="J17" s="7"/>
      <c r="K17" s="123">
        <v>0</v>
      </c>
      <c r="L17" s="19"/>
      <c r="M17" s="124" t="s">
        <v>328</v>
      </c>
      <c r="N17" s="125"/>
    </row>
    <row r="18" ht="74.1" customHeight="1" spans="1:14">
      <c r="A18" s="6"/>
      <c r="B18" s="7"/>
      <c r="C18" s="84"/>
      <c r="D18" s="8" t="s">
        <v>154</v>
      </c>
      <c r="E18" s="8"/>
      <c r="F18" s="8"/>
      <c r="G18" s="7" t="s">
        <v>329</v>
      </c>
      <c r="H18" s="121" t="s">
        <v>276</v>
      </c>
      <c r="I18" s="14">
        <v>2.38</v>
      </c>
      <c r="J18" s="7"/>
      <c r="K18" s="123">
        <v>0.72</v>
      </c>
      <c r="L18" s="19"/>
      <c r="M18" s="17" t="s">
        <v>330</v>
      </c>
      <c r="N18" s="18"/>
    </row>
    <row r="19" ht="75.95" customHeight="1" spans="1:14">
      <c r="A19" s="6"/>
      <c r="B19" s="7"/>
      <c r="C19" s="84"/>
      <c r="D19" s="114" t="s">
        <v>149</v>
      </c>
      <c r="E19" s="115"/>
      <c r="F19" s="116"/>
      <c r="G19" s="7" t="s">
        <v>331</v>
      </c>
      <c r="H19" s="121" t="s">
        <v>281</v>
      </c>
      <c r="I19" s="14">
        <v>2.38</v>
      </c>
      <c r="J19" s="7"/>
      <c r="K19" s="123">
        <v>2.04</v>
      </c>
      <c r="L19" s="19"/>
      <c r="M19" s="17" t="s">
        <v>330</v>
      </c>
      <c r="N19" s="18"/>
    </row>
    <row r="20" ht="15" customHeight="1" spans="1:14">
      <c r="A20" s="6"/>
      <c r="B20" s="7"/>
      <c r="C20" s="84"/>
      <c r="D20" s="114" t="s">
        <v>332</v>
      </c>
      <c r="E20" s="115"/>
      <c r="F20" s="116"/>
      <c r="G20" s="14">
        <v>0</v>
      </c>
      <c r="H20" s="120" t="s">
        <v>146</v>
      </c>
      <c r="I20" s="14">
        <v>2.38</v>
      </c>
      <c r="J20" s="7"/>
      <c r="K20" s="123">
        <v>2.38</v>
      </c>
      <c r="L20" s="19"/>
      <c r="M20" s="126"/>
      <c r="N20" s="127"/>
    </row>
    <row r="21" ht="15" customHeight="1" spans="1:14">
      <c r="A21" s="6"/>
      <c r="B21" s="7"/>
      <c r="C21" s="84"/>
      <c r="D21" s="114" t="s">
        <v>138</v>
      </c>
      <c r="E21" s="115"/>
      <c r="F21" s="116"/>
      <c r="G21" s="7" t="s">
        <v>333</v>
      </c>
      <c r="H21" s="7" t="s">
        <v>35</v>
      </c>
      <c r="I21" s="14">
        <v>2.38</v>
      </c>
      <c r="J21" s="7"/>
      <c r="K21" s="123">
        <v>2.38</v>
      </c>
      <c r="L21" s="19"/>
      <c r="M21" s="126"/>
      <c r="N21" s="127"/>
    </row>
    <row r="22" ht="15" customHeight="1" spans="1:14">
      <c r="A22" s="6"/>
      <c r="B22" s="7"/>
      <c r="C22" s="84"/>
      <c r="D22" s="114" t="s">
        <v>134</v>
      </c>
      <c r="E22" s="115"/>
      <c r="F22" s="116"/>
      <c r="G22" s="7" t="s">
        <v>35</v>
      </c>
      <c r="H22" s="7" t="s">
        <v>35</v>
      </c>
      <c r="I22" s="14">
        <v>2.38</v>
      </c>
      <c r="J22" s="7"/>
      <c r="K22" s="123">
        <v>2.38</v>
      </c>
      <c r="L22" s="19"/>
      <c r="M22" s="126"/>
      <c r="N22" s="127"/>
    </row>
    <row r="23" ht="72" customHeight="1" spans="1:14">
      <c r="A23" s="6"/>
      <c r="B23" s="7"/>
      <c r="C23" s="84"/>
      <c r="D23" s="114" t="s">
        <v>144</v>
      </c>
      <c r="E23" s="115"/>
      <c r="F23" s="116"/>
      <c r="G23" s="7" t="s">
        <v>327</v>
      </c>
      <c r="H23" s="120" t="s">
        <v>146</v>
      </c>
      <c r="I23" s="14">
        <v>2.38</v>
      </c>
      <c r="J23" s="7"/>
      <c r="K23" s="123">
        <v>0</v>
      </c>
      <c r="L23" s="19"/>
      <c r="M23" s="124" t="s">
        <v>334</v>
      </c>
      <c r="N23" s="125"/>
    </row>
    <row r="24" ht="15" customHeight="1" spans="1:14">
      <c r="A24" s="6"/>
      <c r="B24" s="7"/>
      <c r="C24" s="84"/>
      <c r="D24" s="114" t="s">
        <v>335</v>
      </c>
      <c r="E24" s="115"/>
      <c r="F24" s="116"/>
      <c r="G24" s="7" t="s">
        <v>336</v>
      </c>
      <c r="H24" s="7" t="s">
        <v>35</v>
      </c>
      <c r="I24" s="14">
        <v>2.38</v>
      </c>
      <c r="J24" s="7"/>
      <c r="K24" s="14">
        <v>2.38</v>
      </c>
      <c r="L24" s="7"/>
      <c r="M24" s="126"/>
      <c r="N24" s="127"/>
    </row>
    <row r="25" ht="15" customHeight="1" spans="1:14">
      <c r="A25" s="6"/>
      <c r="B25" s="7"/>
      <c r="C25" s="84"/>
      <c r="D25" s="114" t="s">
        <v>151</v>
      </c>
      <c r="E25" s="115"/>
      <c r="F25" s="116"/>
      <c r="G25" s="7" t="s">
        <v>317</v>
      </c>
      <c r="H25" s="7" t="s">
        <v>35</v>
      </c>
      <c r="I25" s="14">
        <v>2.38</v>
      </c>
      <c r="J25" s="7"/>
      <c r="K25" s="14">
        <v>2.38</v>
      </c>
      <c r="L25" s="7"/>
      <c r="M25" s="126"/>
      <c r="N25" s="127"/>
    </row>
    <row r="26" ht="15" customHeight="1" spans="1:14">
      <c r="A26" s="6"/>
      <c r="B26" s="7"/>
      <c r="C26" s="84"/>
      <c r="D26" s="114" t="s">
        <v>136</v>
      </c>
      <c r="E26" s="115"/>
      <c r="F26" s="116"/>
      <c r="G26" s="7" t="s">
        <v>331</v>
      </c>
      <c r="H26" s="7" t="s">
        <v>35</v>
      </c>
      <c r="I26" s="14">
        <v>2.38</v>
      </c>
      <c r="J26" s="7"/>
      <c r="K26" s="14">
        <v>2.38</v>
      </c>
      <c r="L26" s="7"/>
      <c r="M26" s="126"/>
      <c r="N26" s="127"/>
    </row>
    <row r="27" ht="15" customHeight="1" spans="1:14">
      <c r="A27" s="6"/>
      <c r="B27" s="7"/>
      <c r="C27" s="84"/>
      <c r="D27" s="114" t="s">
        <v>152</v>
      </c>
      <c r="E27" s="115"/>
      <c r="F27" s="116"/>
      <c r="G27" s="7" t="s">
        <v>317</v>
      </c>
      <c r="H27" s="120" t="s">
        <v>251</v>
      </c>
      <c r="I27" s="14">
        <v>2.38</v>
      </c>
      <c r="J27" s="7"/>
      <c r="K27" s="14">
        <v>2.38</v>
      </c>
      <c r="L27" s="7"/>
      <c r="M27" s="126"/>
      <c r="N27" s="127"/>
    </row>
    <row r="28" ht="15" customHeight="1" spans="1:14">
      <c r="A28" s="6"/>
      <c r="B28" s="7"/>
      <c r="C28" s="89"/>
      <c r="D28" s="114" t="s">
        <v>318</v>
      </c>
      <c r="E28" s="115"/>
      <c r="F28" s="116"/>
      <c r="G28" s="7" t="s">
        <v>35</v>
      </c>
      <c r="H28" s="7" t="s">
        <v>35</v>
      </c>
      <c r="I28" s="14">
        <v>2.38</v>
      </c>
      <c r="J28" s="7"/>
      <c r="K28" s="14">
        <v>2.38</v>
      </c>
      <c r="L28" s="7"/>
      <c r="M28" s="126"/>
      <c r="N28" s="127"/>
    </row>
    <row r="29" ht="15" customHeight="1" spans="1:14">
      <c r="A29" s="6"/>
      <c r="B29" s="7"/>
      <c r="C29" s="87" t="s">
        <v>156</v>
      </c>
      <c r="D29" s="8" t="s">
        <v>337</v>
      </c>
      <c r="E29" s="8"/>
      <c r="F29" s="8"/>
      <c r="G29" s="7" t="s">
        <v>158</v>
      </c>
      <c r="H29" s="7" t="s">
        <v>35</v>
      </c>
      <c r="I29" s="14">
        <v>2.38</v>
      </c>
      <c r="J29" s="7"/>
      <c r="K29" s="14">
        <v>2.38</v>
      </c>
      <c r="L29" s="7"/>
      <c r="M29" s="126"/>
      <c r="N29" s="127"/>
    </row>
    <row r="30" ht="15" customHeight="1" spans="1:14">
      <c r="A30" s="6"/>
      <c r="B30" s="7"/>
      <c r="C30" s="84"/>
      <c r="D30" s="8" t="s">
        <v>157</v>
      </c>
      <c r="E30" s="8"/>
      <c r="F30" s="8"/>
      <c r="G30" s="7" t="s">
        <v>158</v>
      </c>
      <c r="H30" s="7" t="s">
        <v>35</v>
      </c>
      <c r="I30" s="14">
        <v>2.38</v>
      </c>
      <c r="J30" s="7"/>
      <c r="K30" s="14">
        <v>2.38</v>
      </c>
      <c r="L30" s="7"/>
      <c r="M30" s="7"/>
      <c r="N30" s="7"/>
    </row>
    <row r="31" ht="15" customHeight="1" spans="1:14">
      <c r="A31" s="6"/>
      <c r="B31" s="7"/>
      <c r="C31" s="84"/>
      <c r="D31" s="8" t="s">
        <v>160</v>
      </c>
      <c r="E31" s="8"/>
      <c r="F31" s="8"/>
      <c r="G31" s="7" t="s">
        <v>158</v>
      </c>
      <c r="H31" s="7" t="s">
        <v>35</v>
      </c>
      <c r="I31" s="14">
        <v>2.38</v>
      </c>
      <c r="J31" s="7"/>
      <c r="K31" s="14">
        <v>2.38</v>
      </c>
      <c r="L31" s="7"/>
      <c r="M31" s="7"/>
      <c r="N31" s="7"/>
    </row>
    <row r="32" ht="15" customHeight="1" spans="1:14">
      <c r="A32" s="6"/>
      <c r="B32" s="7"/>
      <c r="C32" s="89"/>
      <c r="D32" s="114" t="s">
        <v>338</v>
      </c>
      <c r="E32" s="115"/>
      <c r="F32" s="116"/>
      <c r="G32" s="7" t="s">
        <v>158</v>
      </c>
      <c r="H32" s="7" t="s">
        <v>35</v>
      </c>
      <c r="I32" s="14">
        <v>2.38</v>
      </c>
      <c r="J32" s="7"/>
      <c r="K32" s="14">
        <v>2.38</v>
      </c>
      <c r="L32" s="7"/>
      <c r="M32" s="126"/>
      <c r="N32" s="127"/>
    </row>
    <row r="33" ht="15" customHeight="1" spans="1:14">
      <c r="A33" s="6"/>
      <c r="B33" s="7"/>
      <c r="C33" s="7" t="s">
        <v>161</v>
      </c>
      <c r="D33" s="8" t="s">
        <v>162</v>
      </c>
      <c r="E33" s="8"/>
      <c r="F33" s="8"/>
      <c r="G33" s="7" t="s">
        <v>163</v>
      </c>
      <c r="H33" s="7" t="s">
        <v>35</v>
      </c>
      <c r="I33" s="14">
        <v>2.38</v>
      </c>
      <c r="J33" s="7"/>
      <c r="K33" s="14">
        <v>2.38</v>
      </c>
      <c r="L33" s="7"/>
      <c r="M33" s="7"/>
      <c r="N33" s="7"/>
    </row>
    <row r="34" ht="24" spans="1:14">
      <c r="A34" s="6"/>
      <c r="B34" s="7" t="s">
        <v>164</v>
      </c>
      <c r="C34" s="7" t="s">
        <v>165</v>
      </c>
      <c r="D34" s="8" t="s">
        <v>166</v>
      </c>
      <c r="E34" s="8"/>
      <c r="F34" s="8"/>
      <c r="G34" s="7" t="s">
        <v>167</v>
      </c>
      <c r="H34" s="7" t="s">
        <v>35</v>
      </c>
      <c r="I34" s="14">
        <v>4.32</v>
      </c>
      <c r="J34" s="7"/>
      <c r="K34" s="14">
        <v>4.32</v>
      </c>
      <c r="L34" s="7"/>
      <c r="M34" s="7"/>
      <c r="N34" s="7"/>
    </row>
    <row r="35" ht="75.95" customHeight="1" spans="1:14">
      <c r="A35" s="6"/>
      <c r="B35" s="7"/>
      <c r="C35" s="7" t="s">
        <v>168</v>
      </c>
      <c r="D35" s="8" t="s">
        <v>171</v>
      </c>
      <c r="E35" s="8"/>
      <c r="F35" s="8"/>
      <c r="G35" s="7" t="s">
        <v>339</v>
      </c>
      <c r="H35" s="121" t="s">
        <v>293</v>
      </c>
      <c r="I35" s="14">
        <v>4.28</v>
      </c>
      <c r="J35" s="7"/>
      <c r="K35" s="14">
        <v>3.56</v>
      </c>
      <c r="L35" s="7"/>
      <c r="M35" s="17" t="s">
        <v>330</v>
      </c>
      <c r="N35" s="18"/>
    </row>
    <row r="36" ht="15" customHeight="1" spans="1:14">
      <c r="A36" s="6"/>
      <c r="B36" s="7"/>
      <c r="C36" s="7"/>
      <c r="D36" s="8" t="s">
        <v>169</v>
      </c>
      <c r="E36" s="8"/>
      <c r="F36" s="8"/>
      <c r="G36" s="7" t="s">
        <v>170</v>
      </c>
      <c r="H36" s="7" t="s">
        <v>35</v>
      </c>
      <c r="I36" s="14">
        <v>4.28</v>
      </c>
      <c r="J36" s="7"/>
      <c r="K36" s="14">
        <v>4.28</v>
      </c>
      <c r="L36" s="7"/>
      <c r="M36" s="7"/>
      <c r="N36" s="7"/>
    </row>
    <row r="37" ht="24" spans="1:14">
      <c r="A37" s="6"/>
      <c r="B37" s="7"/>
      <c r="C37" s="7" t="s">
        <v>173</v>
      </c>
      <c r="D37" s="8" t="s">
        <v>174</v>
      </c>
      <c r="E37" s="8"/>
      <c r="F37" s="8"/>
      <c r="G37" s="7" t="s">
        <v>175</v>
      </c>
      <c r="H37" s="7" t="s">
        <v>35</v>
      </c>
      <c r="I37" s="14">
        <v>4.28</v>
      </c>
      <c r="J37" s="7"/>
      <c r="K37" s="14">
        <v>4.28</v>
      </c>
      <c r="L37" s="7"/>
      <c r="M37" s="7"/>
      <c r="N37" s="7"/>
    </row>
    <row r="38" ht="15" customHeight="1" spans="1:14">
      <c r="A38" s="6"/>
      <c r="B38" s="7"/>
      <c r="C38" s="7" t="s">
        <v>178</v>
      </c>
      <c r="D38" s="8" t="s">
        <v>340</v>
      </c>
      <c r="E38" s="8"/>
      <c r="F38" s="8"/>
      <c r="G38" s="7" t="s">
        <v>49</v>
      </c>
      <c r="H38" s="7" t="s">
        <v>35</v>
      </c>
      <c r="I38" s="14">
        <v>4.28</v>
      </c>
      <c r="J38" s="7"/>
      <c r="K38" s="14">
        <v>4.28</v>
      </c>
      <c r="L38" s="7"/>
      <c r="M38" s="7"/>
      <c r="N38" s="7"/>
    </row>
    <row r="39" ht="15" customHeight="1" spans="1:14">
      <c r="A39" s="6"/>
      <c r="B39" s="7"/>
      <c r="C39" s="7"/>
      <c r="D39" s="8" t="s">
        <v>341</v>
      </c>
      <c r="E39" s="8"/>
      <c r="F39" s="8"/>
      <c r="G39" s="7" t="s">
        <v>316</v>
      </c>
      <c r="H39" s="7" t="s">
        <v>35</v>
      </c>
      <c r="I39" s="14">
        <v>4.28</v>
      </c>
      <c r="J39" s="7"/>
      <c r="K39" s="14">
        <v>4.28</v>
      </c>
      <c r="L39" s="7"/>
      <c r="M39" s="7"/>
      <c r="N39" s="7"/>
    </row>
    <row r="40" ht="15" customHeight="1" spans="1:14">
      <c r="A40" s="6"/>
      <c r="B40" s="7"/>
      <c r="C40" s="7"/>
      <c r="D40" s="8" t="s">
        <v>180</v>
      </c>
      <c r="E40" s="8"/>
      <c r="F40" s="8"/>
      <c r="G40" s="7" t="s">
        <v>92</v>
      </c>
      <c r="H40" s="7" t="s">
        <v>35</v>
      </c>
      <c r="I40" s="14">
        <v>4.28</v>
      </c>
      <c r="J40" s="7"/>
      <c r="K40" s="14">
        <v>4.28</v>
      </c>
      <c r="L40" s="7"/>
      <c r="M40" s="7"/>
      <c r="N40" s="7"/>
    </row>
    <row r="41" ht="21" customHeight="1" spans="1:14">
      <c r="A41" s="6"/>
      <c r="B41" s="7" t="s">
        <v>183</v>
      </c>
      <c r="C41" s="7" t="s">
        <v>184</v>
      </c>
      <c r="D41" s="8" t="s">
        <v>187</v>
      </c>
      <c r="E41" s="8"/>
      <c r="F41" s="8"/>
      <c r="G41" s="7" t="s">
        <v>317</v>
      </c>
      <c r="H41" s="120" t="s">
        <v>299</v>
      </c>
      <c r="I41" s="14">
        <v>5</v>
      </c>
      <c r="J41" s="7"/>
      <c r="K41" s="14">
        <v>5</v>
      </c>
      <c r="L41" s="7"/>
      <c r="M41" s="7"/>
      <c r="N41" s="7"/>
    </row>
    <row r="42" ht="21" customHeight="1" spans="1:14">
      <c r="A42" s="6"/>
      <c r="B42" s="7"/>
      <c r="C42" s="7"/>
      <c r="D42" s="8" t="s">
        <v>185</v>
      </c>
      <c r="E42" s="8"/>
      <c r="F42" s="8"/>
      <c r="G42" s="7" t="s">
        <v>317</v>
      </c>
      <c r="H42" s="120" t="s">
        <v>299</v>
      </c>
      <c r="I42" s="14">
        <v>5</v>
      </c>
      <c r="J42" s="7"/>
      <c r="K42" s="14">
        <v>5</v>
      </c>
      <c r="L42" s="7"/>
      <c r="M42" s="7"/>
      <c r="N42" s="7"/>
    </row>
    <row r="43" ht="15" customHeight="1" spans="1:14">
      <c r="A43" s="9" t="s">
        <v>188</v>
      </c>
      <c r="B43" s="9"/>
      <c r="C43" s="9"/>
      <c r="D43" s="9"/>
      <c r="E43" s="9"/>
      <c r="F43" s="9"/>
      <c r="G43" s="9"/>
      <c r="H43" s="9"/>
      <c r="I43" s="9">
        <v>100</v>
      </c>
      <c r="J43" s="9"/>
      <c r="K43" s="9">
        <f>SUM(K13:K42)+N6</f>
        <v>91.31</v>
      </c>
      <c r="L43" s="9"/>
      <c r="M43" s="15" t="s">
        <v>98</v>
      </c>
      <c r="N43" s="15"/>
    </row>
    <row r="44" spans="1:14">
      <c r="A44" s="10" t="s">
        <v>189</v>
      </c>
      <c r="B44" s="11" t="s">
        <v>190</v>
      </c>
      <c r="C44" s="12"/>
      <c r="D44" s="12"/>
      <c r="E44" s="12"/>
      <c r="F44" s="12"/>
      <c r="G44" s="12"/>
      <c r="H44" s="12"/>
      <c r="I44" s="12"/>
      <c r="J44" s="12"/>
      <c r="K44" s="12"/>
      <c r="L44" s="12"/>
      <c r="M44" s="12"/>
      <c r="N44" s="16"/>
    </row>
    <row r="45" customFormat="1" ht="15.95" customHeight="1"/>
  </sheetData>
  <mergeCells count="17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B44:N44"/>
    <mergeCell ref="A10:A11"/>
    <mergeCell ref="A12:A42"/>
    <mergeCell ref="B13:B33"/>
    <mergeCell ref="B34:B40"/>
    <mergeCell ref="B41:B42"/>
    <mergeCell ref="C13:C15"/>
    <mergeCell ref="C16:C28"/>
    <mergeCell ref="C29:C32"/>
    <mergeCell ref="C35:C36"/>
    <mergeCell ref="C38:C40"/>
    <mergeCell ref="C41:C42"/>
    <mergeCell ref="E4:E5"/>
    <mergeCell ref="N4:N5"/>
    <mergeCell ref="A4:B9"/>
    <mergeCell ref="C4:D5"/>
    <mergeCell ref="F4:G5"/>
    <mergeCell ref="H4:I5"/>
    <mergeCell ref="J4:K5"/>
    <mergeCell ref="L4:M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2"/>
  <sheetViews>
    <sheetView workbookViewId="0">
      <selection activeCell="Q14" sqref="Q14"/>
    </sheetView>
  </sheetViews>
  <sheetFormatPr defaultColWidth="9" defaultRowHeight="14"/>
  <cols>
    <col min="1" max="1" width="5.25454545454545" customWidth="1"/>
    <col min="3" max="3" width="8.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304</v>
      </c>
      <c r="B1" s="1"/>
      <c r="C1" s="1"/>
      <c r="D1" s="1"/>
      <c r="E1" s="1"/>
      <c r="F1" s="1"/>
      <c r="G1" s="1"/>
      <c r="H1" s="1"/>
      <c r="I1" s="1"/>
      <c r="J1" s="1"/>
      <c r="K1" s="1"/>
      <c r="L1" s="1"/>
      <c r="M1" s="1"/>
      <c r="N1" s="1"/>
    </row>
    <row r="2" ht="15" customHeight="1" spans="1:14">
      <c r="A2" s="2" t="s">
        <v>101</v>
      </c>
      <c r="B2" s="2"/>
      <c r="C2" s="2" t="s">
        <v>342</v>
      </c>
      <c r="D2" s="2"/>
      <c r="E2" s="2"/>
      <c r="F2" s="2"/>
      <c r="G2" s="2"/>
      <c r="H2" s="2"/>
      <c r="I2" s="2"/>
      <c r="J2" s="2"/>
      <c r="K2" s="2"/>
      <c r="L2" s="2"/>
      <c r="M2" s="2"/>
      <c r="N2" s="2"/>
    </row>
    <row r="3" ht="15" customHeight="1" spans="1:14">
      <c r="A3" s="2" t="s">
        <v>103</v>
      </c>
      <c r="B3" s="2"/>
      <c r="C3" s="2" t="s">
        <v>104</v>
      </c>
      <c r="D3" s="2"/>
      <c r="E3" s="2"/>
      <c r="F3" s="2"/>
      <c r="G3" s="2"/>
      <c r="H3" s="2" t="s">
        <v>105</v>
      </c>
      <c r="I3" s="2"/>
      <c r="J3" s="2" t="s">
        <v>234</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8</v>
      </c>
      <c r="F6" s="4">
        <f>SUM(F7:G9)</f>
        <v>8</v>
      </c>
      <c r="G6" s="4"/>
      <c r="H6" s="4">
        <f>SUM(H7:I9)</f>
        <v>8</v>
      </c>
      <c r="I6" s="4"/>
      <c r="J6" s="2">
        <v>10</v>
      </c>
      <c r="K6" s="2"/>
      <c r="L6" s="13">
        <f>H6/F6</f>
        <v>1</v>
      </c>
      <c r="M6" s="13"/>
      <c r="N6" s="2">
        <v>10</v>
      </c>
    </row>
    <row r="7" ht="15" customHeight="1" spans="1:14">
      <c r="A7" s="2"/>
      <c r="B7" s="2"/>
      <c r="C7" s="2" t="s">
        <v>111</v>
      </c>
      <c r="D7" s="2"/>
      <c r="E7" s="4">
        <v>8</v>
      </c>
      <c r="F7" s="4">
        <v>8</v>
      </c>
      <c r="G7" s="4"/>
      <c r="H7" s="4">
        <v>8</v>
      </c>
      <c r="I7" s="4"/>
      <c r="J7" s="2" t="s">
        <v>12</v>
      </c>
      <c r="K7" s="2"/>
      <c r="L7" s="2"/>
      <c r="M7" s="2"/>
      <c r="N7" s="2" t="s">
        <v>12</v>
      </c>
    </row>
    <row r="8" ht="15" customHeight="1" spans="1:14">
      <c r="A8" s="2"/>
      <c r="B8" s="2"/>
      <c r="C8" s="2" t="s">
        <v>112</v>
      </c>
      <c r="D8" s="2"/>
      <c r="E8" s="4"/>
      <c r="F8" s="4"/>
      <c r="G8" s="4"/>
      <c r="H8" s="4"/>
      <c r="I8" s="4"/>
      <c r="J8" s="2" t="s">
        <v>12</v>
      </c>
      <c r="K8" s="2"/>
      <c r="L8" s="2"/>
      <c r="M8" s="2"/>
      <c r="N8" s="2" t="s">
        <v>12</v>
      </c>
    </row>
    <row r="9" ht="15" customHeight="1" spans="1:14">
      <c r="A9" s="2"/>
      <c r="B9" s="2"/>
      <c r="C9" s="2" t="s">
        <v>113</v>
      </c>
      <c r="D9" s="2"/>
      <c r="E9" s="4"/>
      <c r="F9" s="4"/>
      <c r="G9" s="4"/>
      <c r="H9" s="4"/>
      <c r="I9" s="4"/>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78" customHeight="1" spans="1:14">
      <c r="A11" s="2"/>
      <c r="B11" s="5" t="s">
        <v>343</v>
      </c>
      <c r="C11" s="5"/>
      <c r="D11" s="5"/>
      <c r="E11" s="5"/>
      <c r="F11" s="5"/>
      <c r="G11" s="5"/>
      <c r="H11" s="5" t="s">
        <v>344</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87" t="s">
        <v>120</v>
      </c>
      <c r="D13" s="8" t="s">
        <v>195</v>
      </c>
      <c r="E13" s="8"/>
      <c r="F13" s="8"/>
      <c r="G13" s="7" t="s">
        <v>345</v>
      </c>
      <c r="H13" s="7" t="s">
        <v>346</v>
      </c>
      <c r="I13" s="14">
        <v>3.92</v>
      </c>
      <c r="J13" s="7"/>
      <c r="K13" s="14">
        <v>3.92</v>
      </c>
      <c r="L13" s="7"/>
      <c r="M13" s="7"/>
      <c r="N13" s="7"/>
    </row>
    <row r="14" ht="72.95" customHeight="1" spans="1:14">
      <c r="A14" s="6"/>
      <c r="B14" s="7"/>
      <c r="C14" s="84"/>
      <c r="D14" s="8" t="s">
        <v>199</v>
      </c>
      <c r="E14" s="8"/>
      <c r="F14" s="8"/>
      <c r="G14" s="7" t="s">
        <v>35</v>
      </c>
      <c r="H14" s="7" t="s">
        <v>257</v>
      </c>
      <c r="I14" s="14">
        <v>3.84</v>
      </c>
      <c r="J14" s="7"/>
      <c r="K14" s="14">
        <v>1.92</v>
      </c>
      <c r="L14" s="7"/>
      <c r="M14" s="17" t="s">
        <v>347</v>
      </c>
      <c r="N14" s="18"/>
    </row>
    <row r="15" ht="15" customHeight="1" spans="1:14">
      <c r="A15" s="6"/>
      <c r="B15" s="7"/>
      <c r="C15" s="84"/>
      <c r="D15" s="8" t="s">
        <v>197</v>
      </c>
      <c r="E15" s="8"/>
      <c r="F15" s="8"/>
      <c r="G15" s="93" t="s">
        <v>35</v>
      </c>
      <c r="H15" s="7" t="s">
        <v>35</v>
      </c>
      <c r="I15" s="14">
        <v>3.84</v>
      </c>
      <c r="J15" s="7"/>
      <c r="K15" s="14">
        <v>3.84</v>
      </c>
      <c r="L15" s="7"/>
      <c r="M15" s="7"/>
      <c r="N15" s="7"/>
    </row>
    <row r="16" ht="15" customHeight="1" spans="1:14">
      <c r="A16" s="6"/>
      <c r="B16" s="7"/>
      <c r="C16" s="84"/>
      <c r="D16" s="114" t="s">
        <v>194</v>
      </c>
      <c r="E16" s="115"/>
      <c r="F16" s="116"/>
      <c r="G16" s="7" t="s">
        <v>35</v>
      </c>
      <c r="H16" s="7" t="s">
        <v>35</v>
      </c>
      <c r="I16" s="14">
        <v>3.84</v>
      </c>
      <c r="J16" s="7"/>
      <c r="K16" s="14">
        <v>3.84</v>
      </c>
      <c r="L16" s="7"/>
      <c r="M16" s="7"/>
      <c r="N16" s="7"/>
    </row>
    <row r="17" ht="15" customHeight="1" spans="1:14">
      <c r="A17" s="6"/>
      <c r="B17" s="7"/>
      <c r="C17" s="89"/>
      <c r="D17" s="117" t="s">
        <v>198</v>
      </c>
      <c r="E17" s="118"/>
      <c r="F17" s="119"/>
      <c r="G17" s="7" t="s">
        <v>35</v>
      </c>
      <c r="H17" s="7" t="s">
        <v>35</v>
      </c>
      <c r="I17" s="14">
        <v>3.84</v>
      </c>
      <c r="J17" s="7"/>
      <c r="K17" s="14">
        <v>3.84</v>
      </c>
      <c r="L17" s="7"/>
      <c r="M17" s="7"/>
      <c r="N17" s="7"/>
    </row>
    <row r="18" ht="15" customHeight="1" spans="1:14">
      <c r="A18" s="6"/>
      <c r="B18" s="7"/>
      <c r="C18" s="7" t="s">
        <v>133</v>
      </c>
      <c r="D18" s="8" t="s">
        <v>348</v>
      </c>
      <c r="E18" s="8"/>
      <c r="F18" s="8"/>
      <c r="G18" s="7" t="s">
        <v>317</v>
      </c>
      <c r="H18" s="7" t="s">
        <v>35</v>
      </c>
      <c r="I18" s="14">
        <v>3.84</v>
      </c>
      <c r="J18" s="7"/>
      <c r="K18" s="14">
        <v>3.84</v>
      </c>
      <c r="L18" s="7"/>
      <c r="M18" s="7"/>
      <c r="N18" s="7"/>
    </row>
    <row r="19" ht="15" customHeight="1" spans="1:14">
      <c r="A19" s="6"/>
      <c r="B19" s="7"/>
      <c r="C19" s="7"/>
      <c r="D19" s="8" t="s">
        <v>349</v>
      </c>
      <c r="E19" s="8"/>
      <c r="F19" s="8"/>
      <c r="G19" s="7" t="s">
        <v>35</v>
      </c>
      <c r="H19" s="7" t="s">
        <v>35</v>
      </c>
      <c r="I19" s="14">
        <v>3.84</v>
      </c>
      <c r="J19" s="7"/>
      <c r="K19" s="14">
        <v>3.84</v>
      </c>
      <c r="L19" s="7"/>
      <c r="M19" s="7"/>
      <c r="N19" s="7"/>
    </row>
    <row r="20" ht="15" customHeight="1" spans="1:14">
      <c r="A20" s="6"/>
      <c r="B20" s="7"/>
      <c r="C20" s="7"/>
      <c r="D20" s="8" t="s">
        <v>201</v>
      </c>
      <c r="E20" s="8"/>
      <c r="F20" s="8"/>
      <c r="G20" s="7" t="s">
        <v>35</v>
      </c>
      <c r="H20" s="7" t="s">
        <v>35</v>
      </c>
      <c r="I20" s="14">
        <v>3.84</v>
      </c>
      <c r="J20" s="7"/>
      <c r="K20" s="14">
        <v>3.84</v>
      </c>
      <c r="L20" s="7"/>
      <c r="M20" s="7"/>
      <c r="N20" s="7"/>
    </row>
    <row r="21" ht="15" customHeight="1" spans="1:14">
      <c r="A21" s="6"/>
      <c r="B21" s="7"/>
      <c r="C21" s="87" t="s">
        <v>156</v>
      </c>
      <c r="D21" s="8" t="s">
        <v>204</v>
      </c>
      <c r="E21" s="8"/>
      <c r="F21" s="8"/>
      <c r="G21" s="7" t="s">
        <v>158</v>
      </c>
      <c r="H21" s="7" t="s">
        <v>35</v>
      </c>
      <c r="I21" s="14">
        <v>3.84</v>
      </c>
      <c r="J21" s="7"/>
      <c r="K21" s="14">
        <v>3.84</v>
      </c>
      <c r="L21" s="7"/>
      <c r="M21" s="7"/>
      <c r="N21" s="7"/>
    </row>
    <row r="22" ht="15" customHeight="1" spans="1:14">
      <c r="A22" s="6"/>
      <c r="B22" s="7"/>
      <c r="C22" s="84"/>
      <c r="D22" s="8" t="s">
        <v>206</v>
      </c>
      <c r="E22" s="8"/>
      <c r="F22" s="8"/>
      <c r="G22" s="7" t="s">
        <v>158</v>
      </c>
      <c r="H22" s="7" t="s">
        <v>35</v>
      </c>
      <c r="I22" s="14">
        <v>3.84</v>
      </c>
      <c r="J22" s="7"/>
      <c r="K22" s="14">
        <v>3.84</v>
      </c>
      <c r="L22" s="7"/>
      <c r="M22" s="7"/>
      <c r="N22" s="7"/>
    </row>
    <row r="23" ht="15" customHeight="1" spans="1:14">
      <c r="A23" s="6"/>
      <c r="B23" s="7"/>
      <c r="C23" s="84"/>
      <c r="D23" s="8" t="s">
        <v>203</v>
      </c>
      <c r="E23" s="8"/>
      <c r="F23" s="8"/>
      <c r="G23" s="7" t="s">
        <v>158</v>
      </c>
      <c r="H23" s="7" t="s">
        <v>35</v>
      </c>
      <c r="I23" s="14">
        <v>3.84</v>
      </c>
      <c r="J23" s="7"/>
      <c r="K23" s="14">
        <v>3.84</v>
      </c>
      <c r="L23" s="7"/>
      <c r="M23" s="7"/>
      <c r="N23" s="7"/>
    </row>
    <row r="24" ht="15" customHeight="1" spans="1:14">
      <c r="A24" s="6"/>
      <c r="B24" s="7"/>
      <c r="C24" s="89"/>
      <c r="D24" s="114" t="s">
        <v>350</v>
      </c>
      <c r="E24" s="115"/>
      <c r="F24" s="116"/>
      <c r="G24" s="7" t="s">
        <v>158</v>
      </c>
      <c r="H24" s="7" t="s">
        <v>35</v>
      </c>
      <c r="I24" s="14">
        <v>3.84</v>
      </c>
      <c r="J24" s="7"/>
      <c r="K24" s="14">
        <v>3.84</v>
      </c>
      <c r="L24" s="7"/>
      <c r="M24" s="7"/>
      <c r="N24" s="7"/>
    </row>
    <row r="25" ht="15" customHeight="1" spans="1:14">
      <c r="A25" s="6"/>
      <c r="B25" s="7"/>
      <c r="C25" s="7" t="s">
        <v>161</v>
      </c>
      <c r="D25" s="8" t="s">
        <v>162</v>
      </c>
      <c r="E25" s="8"/>
      <c r="F25" s="8"/>
      <c r="G25" s="7" t="s">
        <v>163</v>
      </c>
      <c r="H25" s="7" t="s">
        <v>35</v>
      </c>
      <c r="I25" s="14">
        <v>3.84</v>
      </c>
      <c r="J25" s="7"/>
      <c r="K25" s="14">
        <v>3.84</v>
      </c>
      <c r="L25" s="7"/>
      <c r="M25" s="7"/>
      <c r="N25" s="7"/>
    </row>
    <row r="26" ht="15" customHeight="1" spans="1:14">
      <c r="A26" s="6"/>
      <c r="B26" s="7" t="s">
        <v>164</v>
      </c>
      <c r="C26" s="7" t="s">
        <v>168</v>
      </c>
      <c r="D26" s="8" t="s">
        <v>207</v>
      </c>
      <c r="E26" s="8"/>
      <c r="F26" s="8"/>
      <c r="G26" s="7" t="s">
        <v>208</v>
      </c>
      <c r="H26" s="7" t="s">
        <v>35</v>
      </c>
      <c r="I26" s="14">
        <v>7.5</v>
      </c>
      <c r="J26" s="7"/>
      <c r="K26" s="14">
        <v>7.5</v>
      </c>
      <c r="L26" s="7"/>
      <c r="M26" s="7"/>
      <c r="N26" s="7"/>
    </row>
    <row r="27" ht="15" customHeight="1" spans="1:14">
      <c r="A27" s="6"/>
      <c r="B27" s="7"/>
      <c r="C27" s="7"/>
      <c r="D27" s="8" t="s">
        <v>209</v>
      </c>
      <c r="E27" s="8"/>
      <c r="F27" s="8"/>
      <c r="G27" s="7" t="s">
        <v>208</v>
      </c>
      <c r="H27" s="7" t="s">
        <v>35</v>
      </c>
      <c r="I27" s="14">
        <v>7.5</v>
      </c>
      <c r="J27" s="7"/>
      <c r="K27" s="14">
        <v>7.5</v>
      </c>
      <c r="L27" s="7"/>
      <c r="M27" s="7"/>
      <c r="N27" s="7"/>
    </row>
    <row r="28" ht="15" customHeight="1" spans="1:14">
      <c r="A28" s="6"/>
      <c r="B28" s="7"/>
      <c r="C28" s="7" t="s">
        <v>178</v>
      </c>
      <c r="D28" s="8" t="s">
        <v>212</v>
      </c>
      <c r="E28" s="8"/>
      <c r="F28" s="8"/>
      <c r="G28" s="7" t="s">
        <v>49</v>
      </c>
      <c r="H28" s="7" t="s">
        <v>35</v>
      </c>
      <c r="I28" s="14">
        <v>7.5</v>
      </c>
      <c r="J28" s="7"/>
      <c r="K28" s="14">
        <v>7.5</v>
      </c>
      <c r="L28" s="7"/>
      <c r="M28" s="7"/>
      <c r="N28" s="7"/>
    </row>
    <row r="29" ht="15" customHeight="1" spans="1:14">
      <c r="A29" s="6"/>
      <c r="B29" s="7"/>
      <c r="C29" s="7"/>
      <c r="D29" s="8" t="s">
        <v>213</v>
      </c>
      <c r="E29" s="8"/>
      <c r="F29" s="8"/>
      <c r="G29" s="7" t="s">
        <v>49</v>
      </c>
      <c r="H29" s="7" t="s">
        <v>35</v>
      </c>
      <c r="I29" s="14">
        <v>7.5</v>
      </c>
      <c r="J29" s="7"/>
      <c r="K29" s="14">
        <v>7.5</v>
      </c>
      <c r="L29" s="7"/>
      <c r="M29" s="7"/>
      <c r="N29" s="7"/>
    </row>
    <row r="30" ht="33" customHeight="1" spans="1:14">
      <c r="A30" s="6"/>
      <c r="B30" s="7" t="s">
        <v>183</v>
      </c>
      <c r="C30" s="7" t="s">
        <v>184</v>
      </c>
      <c r="D30" s="8" t="s">
        <v>187</v>
      </c>
      <c r="E30" s="8"/>
      <c r="F30" s="8"/>
      <c r="G30" s="7" t="s">
        <v>142</v>
      </c>
      <c r="H30" s="120" t="s">
        <v>299</v>
      </c>
      <c r="I30" s="14">
        <v>10</v>
      </c>
      <c r="J30" s="7"/>
      <c r="K30" s="14">
        <v>10</v>
      </c>
      <c r="L30" s="7"/>
      <c r="M30" s="7"/>
      <c r="N30" s="7"/>
    </row>
    <row r="31" ht="15" customHeight="1" spans="1:14">
      <c r="A31" s="9" t="s">
        <v>188</v>
      </c>
      <c r="B31" s="9"/>
      <c r="C31" s="9"/>
      <c r="D31" s="9"/>
      <c r="E31" s="9"/>
      <c r="F31" s="9"/>
      <c r="G31" s="9"/>
      <c r="H31" s="9"/>
      <c r="I31" s="9">
        <v>100</v>
      </c>
      <c r="J31" s="9"/>
      <c r="K31" s="9">
        <f>SUM(K13:K30)+N6</f>
        <v>98.08</v>
      </c>
      <c r="L31" s="9"/>
      <c r="M31" s="15" t="s">
        <v>98</v>
      </c>
      <c r="N31" s="15"/>
    </row>
    <row r="32" spans="1:14">
      <c r="A32" s="10" t="s">
        <v>189</v>
      </c>
      <c r="B32" s="11" t="s">
        <v>190</v>
      </c>
      <c r="C32" s="12"/>
      <c r="D32" s="12"/>
      <c r="E32" s="12"/>
      <c r="F32" s="12"/>
      <c r="G32" s="12"/>
      <c r="H32" s="12"/>
      <c r="I32" s="12"/>
      <c r="J32" s="12"/>
      <c r="K32" s="12"/>
      <c r="L32" s="12"/>
      <c r="M32" s="12"/>
      <c r="N32" s="16"/>
    </row>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25"/>
    <mergeCell ref="B26:B29"/>
    <mergeCell ref="C13:C17"/>
    <mergeCell ref="C18:C20"/>
    <mergeCell ref="C21:C24"/>
    <mergeCell ref="C26:C27"/>
    <mergeCell ref="C28:C29"/>
    <mergeCell ref="E4:E5"/>
    <mergeCell ref="N4:N5"/>
    <mergeCell ref="A4:B9"/>
    <mergeCell ref="C4:D5"/>
    <mergeCell ref="F4:G5"/>
    <mergeCell ref="H4:I5"/>
    <mergeCell ref="J4:K5"/>
    <mergeCell ref="L4:M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A64"/>
  <sheetViews>
    <sheetView workbookViewId="0">
      <selection activeCell="E5" sqref="E5"/>
    </sheetView>
  </sheetViews>
  <sheetFormatPr defaultColWidth="11" defaultRowHeight="15"/>
  <cols>
    <col min="1" max="1" width="24.7545454545455" style="20" customWidth="1"/>
    <col min="2" max="2" width="22.1272727272727" style="20" customWidth="1"/>
    <col min="3" max="3" width="23.6272727272727" style="20" customWidth="1"/>
    <col min="4" max="4" width="29.2545454545455" style="20" customWidth="1"/>
    <col min="5" max="5" width="14" style="20" customWidth="1"/>
    <col min="6" max="6" width="14.2545454545455" style="20" customWidth="1"/>
    <col min="7" max="7" width="13.2545454545455" style="20" customWidth="1"/>
    <col min="8" max="8" width="11.8727272727273" style="20" customWidth="1"/>
    <col min="9" max="9" width="24.7818181818182" style="20" customWidth="1"/>
    <col min="10" max="10" width="11.5545454545455" style="20"/>
    <col min="11" max="16378" width="11" style="20"/>
    <col min="16379" max="16384" width="11" style="21"/>
  </cols>
  <sheetData>
    <row r="1" s="20" customFormat="1" ht="64.5" customHeight="1" spans="1:9">
      <c r="A1" s="22" t="s">
        <v>351</v>
      </c>
      <c r="B1" s="22"/>
      <c r="C1" s="22"/>
      <c r="D1" s="22"/>
      <c r="E1" s="22"/>
      <c r="F1" s="22"/>
      <c r="G1" s="22"/>
      <c r="H1" s="22"/>
      <c r="I1" s="22"/>
    </row>
    <row r="2" s="20" customFormat="1" ht="30" customHeight="1" spans="1:9">
      <c r="A2" s="23" t="s">
        <v>1</v>
      </c>
      <c r="B2" s="24" t="s">
        <v>352</v>
      </c>
      <c r="C2" s="25"/>
      <c r="D2" s="25"/>
      <c r="E2" s="25"/>
      <c r="F2" s="25"/>
      <c r="G2" s="25"/>
      <c r="H2" s="25"/>
      <c r="I2" s="72"/>
    </row>
    <row r="3" s="20" customFormat="1" ht="26.25" customHeight="1" spans="1:9">
      <c r="A3" s="26" t="s">
        <v>3</v>
      </c>
      <c r="B3" s="27"/>
      <c r="C3" s="27" t="s">
        <v>4</v>
      </c>
      <c r="D3" s="28" t="s">
        <v>5</v>
      </c>
      <c r="E3" s="29" t="s">
        <v>6</v>
      </c>
      <c r="F3" s="30" t="s">
        <v>7</v>
      </c>
      <c r="G3" s="31"/>
      <c r="H3" s="32" t="s">
        <v>8</v>
      </c>
      <c r="I3" s="73" t="s">
        <v>9</v>
      </c>
    </row>
    <row r="4" s="20" customFormat="1" ht="23.25" customHeight="1" spans="1:9">
      <c r="A4" s="33"/>
      <c r="B4" s="34" t="s">
        <v>10</v>
      </c>
      <c r="C4" s="35">
        <f>SUM(C5:C6)</f>
        <v>1035.22</v>
      </c>
      <c r="D4" s="35">
        <f>SUM(D5:D6)</f>
        <v>1148.03</v>
      </c>
      <c r="E4" s="35">
        <f>SUM(E5:E6)</f>
        <v>984.38</v>
      </c>
      <c r="F4" s="94">
        <f t="shared" ref="F4:F6" si="0">E4/D4</f>
        <v>0.857451460327692</v>
      </c>
      <c r="G4" s="95"/>
      <c r="H4" s="32">
        <v>10</v>
      </c>
      <c r="I4" s="73">
        <v>8.57</v>
      </c>
    </row>
    <row r="5" s="20" customFormat="1" ht="23.25" customHeight="1" spans="1:9">
      <c r="A5" s="33"/>
      <c r="B5" s="39" t="s">
        <v>11</v>
      </c>
      <c r="C5" s="96">
        <v>701.22</v>
      </c>
      <c r="D5" s="96">
        <f>755.15</f>
        <v>755.15</v>
      </c>
      <c r="E5" s="96">
        <v>713.29</v>
      </c>
      <c r="F5" s="97">
        <f t="shared" si="0"/>
        <v>0.944567304509038</v>
      </c>
      <c r="G5" s="98"/>
      <c r="H5" s="44" t="s">
        <v>12</v>
      </c>
      <c r="I5" s="44" t="s">
        <v>12</v>
      </c>
    </row>
    <row r="6" s="20" customFormat="1" ht="23.25" customHeight="1" spans="1:9">
      <c r="A6" s="45"/>
      <c r="B6" s="39" t="s">
        <v>13</v>
      </c>
      <c r="C6" s="96">
        <f>334</f>
        <v>334</v>
      </c>
      <c r="D6" s="96">
        <f>389+3.88</f>
        <v>392.88</v>
      </c>
      <c r="E6" s="96">
        <v>271.09</v>
      </c>
      <c r="F6" s="97">
        <f t="shared" si="0"/>
        <v>0.690007126858074</v>
      </c>
      <c r="G6" s="98"/>
      <c r="H6" s="44" t="s">
        <v>12</v>
      </c>
      <c r="I6" s="44" t="s">
        <v>12</v>
      </c>
    </row>
    <row r="7" s="20" customFormat="1" ht="23.25" customHeight="1" spans="1:9">
      <c r="A7" s="27" t="s">
        <v>14</v>
      </c>
      <c r="B7" s="26" t="s">
        <v>15</v>
      </c>
      <c r="C7" s="26"/>
      <c r="D7" s="26"/>
      <c r="E7" s="27" t="s">
        <v>16</v>
      </c>
      <c r="F7" s="27"/>
      <c r="G7" s="27"/>
      <c r="H7" s="27"/>
      <c r="I7" s="27"/>
    </row>
    <row r="8" s="20" customFormat="1" ht="103" customHeight="1" spans="1:9">
      <c r="A8" s="30"/>
      <c r="B8" s="39" t="s">
        <v>17</v>
      </c>
      <c r="C8" s="39"/>
      <c r="D8" s="39"/>
      <c r="E8" s="46" t="s">
        <v>353</v>
      </c>
      <c r="F8" s="46"/>
      <c r="G8" s="46"/>
      <c r="H8" s="46"/>
      <c r="I8" s="74"/>
    </row>
    <row r="9" s="20" customFormat="1" ht="66" customHeight="1" spans="1:9">
      <c r="A9" s="30"/>
      <c r="B9" s="39" t="s">
        <v>354</v>
      </c>
      <c r="C9" s="39"/>
      <c r="D9" s="39"/>
      <c r="E9" s="46" t="s">
        <v>355</v>
      </c>
      <c r="F9" s="46"/>
      <c r="G9" s="46"/>
      <c r="H9" s="46"/>
      <c r="I9" s="74"/>
    </row>
    <row r="10" s="20" customFormat="1" ht="127" customHeight="1" spans="1:9">
      <c r="A10" s="30"/>
      <c r="B10" s="39" t="s">
        <v>356</v>
      </c>
      <c r="C10" s="39"/>
      <c r="D10" s="39"/>
      <c r="E10" s="46" t="s">
        <v>357</v>
      </c>
      <c r="F10" s="46"/>
      <c r="G10" s="46"/>
      <c r="H10" s="46"/>
      <c r="I10" s="74"/>
    </row>
    <row r="11" s="20" customFormat="1" ht="116" customHeight="1" spans="1:9">
      <c r="A11" s="30"/>
      <c r="B11" s="39" t="s">
        <v>358</v>
      </c>
      <c r="C11" s="39"/>
      <c r="D11" s="39"/>
      <c r="E11" s="46" t="s">
        <v>359</v>
      </c>
      <c r="F11" s="46"/>
      <c r="G11" s="46"/>
      <c r="H11" s="46"/>
      <c r="I11" s="74"/>
    </row>
    <row r="12" s="20" customFormat="1" ht="23.25" customHeight="1" spans="1:9">
      <c r="A12" s="47" t="s">
        <v>25</v>
      </c>
      <c r="B12" s="28" t="s">
        <v>26</v>
      </c>
      <c r="C12" s="48" t="s">
        <v>27</v>
      </c>
      <c r="D12" s="29" t="s">
        <v>28</v>
      </c>
      <c r="E12" s="27" t="s">
        <v>29</v>
      </c>
      <c r="F12" s="27" t="s">
        <v>30</v>
      </c>
      <c r="G12" s="27" t="s">
        <v>8</v>
      </c>
      <c r="H12" s="27" t="s">
        <v>9</v>
      </c>
      <c r="I12" s="27" t="s">
        <v>31</v>
      </c>
    </row>
    <row r="13" s="20" customFormat="1" ht="23.25" customHeight="1" spans="1:9">
      <c r="A13" s="47"/>
      <c r="B13" s="49" t="s">
        <v>32</v>
      </c>
      <c r="C13" s="50" t="s">
        <v>33</v>
      </c>
      <c r="D13" s="51" t="s">
        <v>34</v>
      </c>
      <c r="E13" s="52" t="s">
        <v>35</v>
      </c>
      <c r="F13" s="53" t="s">
        <v>360</v>
      </c>
      <c r="G13" s="112">
        <v>2</v>
      </c>
      <c r="H13" s="112">
        <v>2</v>
      </c>
      <c r="I13" s="75"/>
    </row>
    <row r="14" s="20" customFormat="1" ht="69" customHeight="1" spans="1:9">
      <c r="A14" s="47"/>
      <c r="B14" s="55"/>
      <c r="C14" s="56"/>
      <c r="D14" s="51" t="s">
        <v>37</v>
      </c>
      <c r="E14" s="52" t="s">
        <v>35</v>
      </c>
      <c r="F14" s="53" t="s">
        <v>361</v>
      </c>
      <c r="G14" s="112">
        <v>2</v>
      </c>
      <c r="H14" s="113">
        <v>1.38</v>
      </c>
      <c r="I14" s="76" t="s">
        <v>362</v>
      </c>
    </row>
    <row r="15" s="20" customFormat="1" ht="23" customHeight="1" spans="1:9">
      <c r="A15" s="47"/>
      <c r="B15" s="55"/>
      <c r="C15" s="56"/>
      <c r="D15" s="51" t="s">
        <v>39</v>
      </c>
      <c r="E15" s="52" t="s">
        <v>40</v>
      </c>
      <c r="F15" s="53" t="s">
        <v>363</v>
      </c>
      <c r="G15" s="112">
        <v>2</v>
      </c>
      <c r="H15" s="112">
        <v>2</v>
      </c>
      <c r="I15" s="75"/>
    </row>
    <row r="16" s="20" customFormat="1" ht="119" customHeight="1" spans="1:9">
      <c r="A16" s="47"/>
      <c r="B16" s="55"/>
      <c r="C16" s="57"/>
      <c r="D16" s="51" t="s">
        <v>43</v>
      </c>
      <c r="E16" s="52" t="s">
        <v>44</v>
      </c>
      <c r="F16" s="53" t="s">
        <v>364</v>
      </c>
      <c r="G16" s="112">
        <v>2</v>
      </c>
      <c r="H16" s="112">
        <v>0</v>
      </c>
      <c r="I16" s="76" t="s">
        <v>365</v>
      </c>
    </row>
    <row r="17" s="20" customFormat="1" ht="23.25" customHeight="1" spans="1:9">
      <c r="A17" s="47"/>
      <c r="B17" s="55"/>
      <c r="C17" s="58" t="s">
        <v>47</v>
      </c>
      <c r="D17" s="51" t="s">
        <v>48</v>
      </c>
      <c r="E17" s="47" t="s">
        <v>49</v>
      </c>
      <c r="F17" s="47" t="s">
        <v>35</v>
      </c>
      <c r="G17" s="112">
        <v>2</v>
      </c>
      <c r="H17" s="112">
        <v>2</v>
      </c>
      <c r="I17" s="34"/>
    </row>
    <row r="18" s="20" customFormat="1" ht="23.25" customHeight="1" spans="1:9">
      <c r="A18" s="47"/>
      <c r="B18" s="55"/>
      <c r="C18" s="57"/>
      <c r="D18" s="51" t="s">
        <v>50</v>
      </c>
      <c r="E18" s="47" t="s">
        <v>51</v>
      </c>
      <c r="F18" s="47" t="s">
        <v>35</v>
      </c>
      <c r="G18" s="112">
        <v>2</v>
      </c>
      <c r="H18" s="112">
        <v>2</v>
      </c>
      <c r="I18" s="34"/>
    </row>
    <row r="19" s="20" customFormat="1" ht="23.25" customHeight="1" spans="1:9">
      <c r="A19" s="47"/>
      <c r="B19" s="55"/>
      <c r="C19" s="59" t="s">
        <v>52</v>
      </c>
      <c r="D19" s="51" t="s">
        <v>53</v>
      </c>
      <c r="E19" s="47" t="s">
        <v>51</v>
      </c>
      <c r="F19" s="47" t="s">
        <v>35</v>
      </c>
      <c r="G19" s="112">
        <v>2</v>
      </c>
      <c r="H19" s="112">
        <v>2</v>
      </c>
      <c r="I19" s="34"/>
    </row>
    <row r="20" s="20" customFormat="1" ht="23.25" customHeight="1" spans="1:9">
      <c r="A20" s="47"/>
      <c r="B20" s="55"/>
      <c r="C20" s="60" t="s">
        <v>54</v>
      </c>
      <c r="D20" s="51" t="s">
        <v>55</v>
      </c>
      <c r="E20" s="47" t="s">
        <v>51</v>
      </c>
      <c r="F20" s="47" t="s">
        <v>35</v>
      </c>
      <c r="G20" s="112">
        <v>2</v>
      </c>
      <c r="H20" s="112">
        <v>2</v>
      </c>
      <c r="I20" s="34"/>
    </row>
    <row r="21" s="20" customFormat="1" ht="23.25" customHeight="1" spans="1:9">
      <c r="A21" s="47"/>
      <c r="B21" s="55"/>
      <c r="C21" s="60" t="s">
        <v>56</v>
      </c>
      <c r="D21" s="51" t="s">
        <v>57</v>
      </c>
      <c r="E21" s="52" t="s">
        <v>40</v>
      </c>
      <c r="F21" s="47" t="s">
        <v>251</v>
      </c>
      <c r="G21" s="112">
        <v>2</v>
      </c>
      <c r="H21" s="112">
        <v>2</v>
      </c>
      <c r="I21" s="75"/>
    </row>
    <row r="22" s="20" customFormat="1" ht="23.25" customHeight="1" spans="1:9">
      <c r="A22" s="47"/>
      <c r="B22" s="61"/>
      <c r="C22" s="60" t="s">
        <v>58</v>
      </c>
      <c r="D22" s="51" t="s">
        <v>59</v>
      </c>
      <c r="E22" s="47" t="s">
        <v>49</v>
      </c>
      <c r="F22" s="47" t="s">
        <v>35</v>
      </c>
      <c r="G22" s="112">
        <v>2</v>
      </c>
      <c r="H22" s="112">
        <v>2</v>
      </c>
      <c r="I22" s="34"/>
    </row>
    <row r="23" s="20" customFormat="1" ht="23.25" customHeight="1" spans="1:9">
      <c r="A23" s="47"/>
      <c r="B23" s="62" t="s">
        <v>60</v>
      </c>
      <c r="C23" s="50" t="s">
        <v>61</v>
      </c>
      <c r="D23" s="51" t="s">
        <v>366</v>
      </c>
      <c r="E23" s="47" t="s">
        <v>63</v>
      </c>
      <c r="F23" s="47" t="s">
        <v>35</v>
      </c>
      <c r="G23" s="101">
        <v>1.5</v>
      </c>
      <c r="H23" s="101">
        <v>1.5</v>
      </c>
      <c r="I23" s="34"/>
    </row>
    <row r="24" s="20" customFormat="1" ht="23.25" customHeight="1" spans="1:9">
      <c r="A24" s="47"/>
      <c r="B24" s="64"/>
      <c r="C24" s="56"/>
      <c r="D24" s="51" t="s">
        <v>367</v>
      </c>
      <c r="E24" s="47" t="s">
        <v>63</v>
      </c>
      <c r="F24" s="47" t="s">
        <v>368</v>
      </c>
      <c r="G24" s="101">
        <v>1.5</v>
      </c>
      <c r="H24" s="101">
        <v>1.5</v>
      </c>
      <c r="I24" s="34"/>
    </row>
    <row r="25" s="20" customFormat="1" ht="23.25" customHeight="1" spans="1:9">
      <c r="A25" s="47"/>
      <c r="B25" s="64"/>
      <c r="C25" s="56"/>
      <c r="D25" s="51" t="s">
        <v>369</v>
      </c>
      <c r="E25" s="47" t="s">
        <v>370</v>
      </c>
      <c r="F25" s="47" t="s">
        <v>371</v>
      </c>
      <c r="G25" s="101">
        <v>1.5</v>
      </c>
      <c r="H25" s="101">
        <v>1.5</v>
      </c>
      <c r="I25" s="34"/>
    </row>
    <row r="26" s="20" customFormat="1" ht="23.25" customHeight="1" spans="1:9">
      <c r="A26" s="47"/>
      <c r="B26" s="64"/>
      <c r="C26" s="56"/>
      <c r="D26" s="51" t="s">
        <v>372</v>
      </c>
      <c r="E26" s="47" t="s">
        <v>35</v>
      </c>
      <c r="F26" s="47" t="s">
        <v>35</v>
      </c>
      <c r="G26" s="101">
        <v>1.5</v>
      </c>
      <c r="H26" s="101">
        <v>1.5</v>
      </c>
      <c r="I26" s="34"/>
    </row>
    <row r="27" s="20" customFormat="1" ht="23.25" customHeight="1" spans="1:9">
      <c r="A27" s="47"/>
      <c r="B27" s="64"/>
      <c r="C27" s="56"/>
      <c r="D27" s="51" t="s">
        <v>373</v>
      </c>
      <c r="E27" s="47" t="s">
        <v>35</v>
      </c>
      <c r="F27" s="47" t="s">
        <v>35</v>
      </c>
      <c r="G27" s="101">
        <v>1.5</v>
      </c>
      <c r="H27" s="101">
        <v>1.5</v>
      </c>
      <c r="I27" s="34"/>
    </row>
    <row r="28" s="20" customFormat="1" ht="23.25" customHeight="1" spans="1:9">
      <c r="A28" s="47"/>
      <c r="B28" s="64"/>
      <c r="C28" s="56"/>
      <c r="D28" s="51" t="s">
        <v>265</v>
      </c>
      <c r="E28" s="47" t="s">
        <v>155</v>
      </c>
      <c r="F28" s="47" t="s">
        <v>35</v>
      </c>
      <c r="G28" s="101">
        <v>1.5</v>
      </c>
      <c r="H28" s="101">
        <v>1.5</v>
      </c>
      <c r="I28" s="34"/>
    </row>
    <row r="29" s="20" customFormat="1" ht="23.25" customHeight="1" spans="1:9">
      <c r="A29" s="47"/>
      <c r="B29" s="64"/>
      <c r="C29" s="56"/>
      <c r="D29" s="51" t="s">
        <v>266</v>
      </c>
      <c r="E29" s="47" t="s">
        <v>142</v>
      </c>
      <c r="F29" s="47" t="s">
        <v>374</v>
      </c>
      <c r="G29" s="101">
        <v>1.5</v>
      </c>
      <c r="H29" s="101">
        <v>1.5</v>
      </c>
      <c r="I29" s="34"/>
    </row>
    <row r="30" s="20" customFormat="1" ht="23.25" customHeight="1" spans="1:9">
      <c r="A30" s="47"/>
      <c r="B30" s="64"/>
      <c r="C30" s="56"/>
      <c r="D30" s="51" t="s">
        <v>267</v>
      </c>
      <c r="E30" s="47" t="s">
        <v>142</v>
      </c>
      <c r="F30" s="47" t="s">
        <v>375</v>
      </c>
      <c r="G30" s="101">
        <v>1.5</v>
      </c>
      <c r="H30" s="101">
        <v>1.5</v>
      </c>
      <c r="I30" s="34"/>
    </row>
    <row r="31" s="20" customFormat="1" ht="23.25" customHeight="1" spans="1:9">
      <c r="A31" s="47"/>
      <c r="B31" s="64"/>
      <c r="C31" s="56"/>
      <c r="D31" s="51" t="s">
        <v>376</v>
      </c>
      <c r="E31" s="47" t="s">
        <v>137</v>
      </c>
      <c r="F31" s="52" t="s">
        <v>251</v>
      </c>
      <c r="G31" s="101">
        <v>1.5</v>
      </c>
      <c r="H31" s="101">
        <v>1.5</v>
      </c>
      <c r="I31" s="34"/>
    </row>
    <row r="32" s="20" customFormat="1" ht="23.25" customHeight="1" spans="1:9">
      <c r="A32" s="47"/>
      <c r="B32" s="64"/>
      <c r="C32" s="56"/>
      <c r="D32" s="51" t="s">
        <v>377</v>
      </c>
      <c r="E32" s="47" t="s">
        <v>145</v>
      </c>
      <c r="F32" s="47">
        <f>0%</f>
        <v>0</v>
      </c>
      <c r="G32" s="101">
        <v>1.5</v>
      </c>
      <c r="H32" s="101">
        <v>1.5</v>
      </c>
      <c r="I32" s="34"/>
    </row>
    <row r="33" s="20" customFormat="1" ht="23.25" customHeight="1" spans="1:9">
      <c r="A33" s="47"/>
      <c r="B33" s="64"/>
      <c r="C33" s="56"/>
      <c r="D33" s="51" t="s">
        <v>378</v>
      </c>
      <c r="E33" s="47" t="s">
        <v>155</v>
      </c>
      <c r="F33" s="47" t="s">
        <v>379</v>
      </c>
      <c r="G33" s="101">
        <v>1.5</v>
      </c>
      <c r="H33" s="101">
        <v>1.5</v>
      </c>
      <c r="I33" s="34"/>
    </row>
    <row r="34" s="20" customFormat="1" ht="23.25" customHeight="1" spans="1:9">
      <c r="A34" s="47"/>
      <c r="B34" s="64"/>
      <c r="C34" s="56"/>
      <c r="D34" s="51" t="s">
        <v>273</v>
      </c>
      <c r="E34" s="47" t="s">
        <v>145</v>
      </c>
      <c r="F34" s="47">
        <f>0%</f>
        <v>0</v>
      </c>
      <c r="G34" s="101">
        <v>1.5</v>
      </c>
      <c r="H34" s="101">
        <v>1.5</v>
      </c>
      <c r="I34" s="34"/>
    </row>
    <row r="35" s="20" customFormat="1" ht="23.25" customHeight="1" spans="1:9">
      <c r="A35" s="47"/>
      <c r="B35" s="64"/>
      <c r="C35" s="56"/>
      <c r="D35" s="51" t="s">
        <v>380</v>
      </c>
      <c r="E35" s="47" t="s">
        <v>35</v>
      </c>
      <c r="F35" s="47" t="s">
        <v>35</v>
      </c>
      <c r="G35" s="101">
        <v>1.5</v>
      </c>
      <c r="H35" s="101">
        <v>1.5</v>
      </c>
      <c r="I35" s="34"/>
    </row>
    <row r="36" s="20" customFormat="1" ht="94" customHeight="1" spans="1:9">
      <c r="A36" s="47"/>
      <c r="B36" s="64"/>
      <c r="C36" s="56"/>
      <c r="D36" s="51" t="s">
        <v>381</v>
      </c>
      <c r="E36" s="47" t="s">
        <v>139</v>
      </c>
      <c r="F36" s="53" t="s">
        <v>257</v>
      </c>
      <c r="G36" s="101">
        <v>1.5</v>
      </c>
      <c r="H36" s="112">
        <v>1</v>
      </c>
      <c r="I36" s="77" t="s">
        <v>382</v>
      </c>
    </row>
    <row r="37" s="20" customFormat="1" ht="144" customHeight="1" spans="1:9">
      <c r="A37" s="47"/>
      <c r="B37" s="64"/>
      <c r="C37" s="56"/>
      <c r="D37" s="51" t="s">
        <v>383</v>
      </c>
      <c r="E37" s="47" t="s">
        <v>150</v>
      </c>
      <c r="F37" s="53" t="s">
        <v>384</v>
      </c>
      <c r="G37" s="101">
        <v>1.5</v>
      </c>
      <c r="H37" s="113">
        <v>0.48</v>
      </c>
      <c r="I37" s="77" t="s">
        <v>385</v>
      </c>
    </row>
    <row r="38" s="20" customFormat="1" ht="23.25" customHeight="1" spans="1:9">
      <c r="A38" s="47"/>
      <c r="B38" s="64"/>
      <c r="C38" s="56"/>
      <c r="D38" s="51" t="s">
        <v>386</v>
      </c>
      <c r="E38" s="47" t="s">
        <v>35</v>
      </c>
      <c r="F38" s="47" t="s">
        <v>35</v>
      </c>
      <c r="G38" s="101">
        <v>1.5</v>
      </c>
      <c r="H38" s="101">
        <v>1.5</v>
      </c>
      <c r="I38" s="34"/>
    </row>
    <row r="39" s="20" customFormat="1" ht="23.25" customHeight="1" spans="1:9">
      <c r="A39" s="47"/>
      <c r="B39" s="64"/>
      <c r="C39" s="56"/>
      <c r="D39" s="51" t="s">
        <v>387</v>
      </c>
      <c r="E39" s="47" t="s">
        <v>177</v>
      </c>
      <c r="F39" s="47" t="s">
        <v>35</v>
      </c>
      <c r="G39" s="101">
        <v>1.5</v>
      </c>
      <c r="H39" s="101">
        <v>1.5</v>
      </c>
      <c r="I39" s="34"/>
    </row>
    <row r="40" s="20" customFormat="1" ht="23.25" customHeight="1" spans="1:9">
      <c r="A40" s="47"/>
      <c r="B40" s="64"/>
      <c r="C40" s="56"/>
      <c r="D40" s="51" t="s">
        <v>287</v>
      </c>
      <c r="E40" s="47" t="s">
        <v>158</v>
      </c>
      <c r="F40" s="47" t="s">
        <v>35</v>
      </c>
      <c r="G40" s="101">
        <v>1.5</v>
      </c>
      <c r="H40" s="101">
        <v>1.5</v>
      </c>
      <c r="I40" s="34"/>
    </row>
    <row r="41" s="20" customFormat="1" ht="23.25" customHeight="1" spans="1:9">
      <c r="A41" s="47"/>
      <c r="B41" s="64"/>
      <c r="C41" s="56"/>
      <c r="D41" s="51" t="s">
        <v>288</v>
      </c>
      <c r="E41" s="47" t="s">
        <v>158</v>
      </c>
      <c r="F41" s="47" t="s">
        <v>35</v>
      </c>
      <c r="G41" s="101">
        <v>1.5</v>
      </c>
      <c r="H41" s="101">
        <v>1.5</v>
      </c>
      <c r="I41" s="34"/>
    </row>
    <row r="42" s="20" customFormat="1" ht="23.25" customHeight="1" spans="1:9">
      <c r="A42" s="47"/>
      <c r="B42" s="64"/>
      <c r="C42" s="56"/>
      <c r="D42" s="51" t="s">
        <v>388</v>
      </c>
      <c r="E42" s="47" t="s">
        <v>158</v>
      </c>
      <c r="F42" s="47" t="s">
        <v>35</v>
      </c>
      <c r="G42" s="101">
        <v>1.5</v>
      </c>
      <c r="H42" s="101">
        <v>1.5</v>
      </c>
      <c r="I42" s="34"/>
    </row>
    <row r="43" s="20" customFormat="1" ht="23.25" customHeight="1" spans="1:9">
      <c r="A43" s="47"/>
      <c r="B43" s="64"/>
      <c r="C43" s="56"/>
      <c r="D43" s="51" t="s">
        <v>389</v>
      </c>
      <c r="E43" s="47" t="s">
        <v>158</v>
      </c>
      <c r="F43" s="47" t="s">
        <v>35</v>
      </c>
      <c r="G43" s="101">
        <v>1.5</v>
      </c>
      <c r="H43" s="101">
        <v>1.5</v>
      </c>
      <c r="I43" s="34"/>
    </row>
    <row r="44" s="20" customFormat="1" ht="23.25" customHeight="1" spans="1:9">
      <c r="A44" s="47"/>
      <c r="B44" s="64"/>
      <c r="C44" s="56"/>
      <c r="D44" s="51" t="s">
        <v>289</v>
      </c>
      <c r="E44" s="47" t="s">
        <v>163</v>
      </c>
      <c r="F44" s="47" t="s">
        <v>35</v>
      </c>
      <c r="G44" s="101">
        <v>1.5</v>
      </c>
      <c r="H44" s="101">
        <v>1.5</v>
      </c>
      <c r="I44" s="34"/>
    </row>
    <row r="45" s="20" customFormat="1" ht="23.25" customHeight="1" spans="1:9">
      <c r="A45" s="47"/>
      <c r="B45" s="64"/>
      <c r="C45" s="47" t="s">
        <v>73</v>
      </c>
      <c r="D45" s="51" t="s">
        <v>290</v>
      </c>
      <c r="E45" s="47" t="s">
        <v>177</v>
      </c>
      <c r="F45" s="47" t="s">
        <v>35</v>
      </c>
      <c r="G45" s="101">
        <v>1.5</v>
      </c>
      <c r="H45" s="101">
        <v>1.5</v>
      </c>
      <c r="I45" s="34"/>
    </row>
    <row r="46" s="20" customFormat="1" ht="131" customHeight="1" spans="1:9">
      <c r="A46" s="47"/>
      <c r="B46" s="64"/>
      <c r="C46" s="47"/>
      <c r="D46" s="51" t="s">
        <v>291</v>
      </c>
      <c r="E46" s="47" t="s">
        <v>139</v>
      </c>
      <c r="F46" s="47" t="s">
        <v>390</v>
      </c>
      <c r="G46" s="101">
        <v>1.5</v>
      </c>
      <c r="H46" s="101">
        <v>0.8</v>
      </c>
      <c r="I46" s="77" t="s">
        <v>391</v>
      </c>
    </row>
    <row r="47" s="20" customFormat="1" ht="26" customHeight="1" spans="1:9">
      <c r="A47" s="47"/>
      <c r="B47" s="64"/>
      <c r="C47" s="47"/>
      <c r="D47" s="51" t="s">
        <v>392</v>
      </c>
      <c r="E47" s="47" t="s">
        <v>393</v>
      </c>
      <c r="F47" s="47" t="s">
        <v>35</v>
      </c>
      <c r="G47" s="101">
        <v>1.5</v>
      </c>
      <c r="H47" s="101">
        <v>1.5</v>
      </c>
      <c r="I47" s="34"/>
    </row>
    <row r="48" s="20" customFormat="1" ht="23.25" customHeight="1" spans="1:9">
      <c r="A48" s="47"/>
      <c r="B48" s="64"/>
      <c r="C48" s="47"/>
      <c r="D48" s="51" t="s">
        <v>394</v>
      </c>
      <c r="E48" s="47" t="s">
        <v>177</v>
      </c>
      <c r="F48" s="47" t="s">
        <v>35</v>
      </c>
      <c r="G48" s="101">
        <v>1.5</v>
      </c>
      <c r="H48" s="101">
        <v>1.5</v>
      </c>
      <c r="I48" s="34"/>
    </row>
    <row r="49" s="20" customFormat="1" ht="27" customHeight="1" spans="1:9">
      <c r="A49" s="47"/>
      <c r="B49" s="64"/>
      <c r="C49" s="47"/>
      <c r="D49" s="51" t="s">
        <v>296</v>
      </c>
      <c r="E49" s="47" t="s">
        <v>175</v>
      </c>
      <c r="F49" s="47" t="s">
        <v>35</v>
      </c>
      <c r="G49" s="101">
        <v>1.5</v>
      </c>
      <c r="H49" s="101">
        <v>1.5</v>
      </c>
      <c r="I49" s="34"/>
    </row>
    <row r="50" s="20" customFormat="1" ht="23.25" customHeight="1" spans="1:9">
      <c r="A50" s="47"/>
      <c r="B50" s="64"/>
      <c r="C50" s="47"/>
      <c r="D50" s="51" t="s">
        <v>395</v>
      </c>
      <c r="E50" s="47" t="s">
        <v>177</v>
      </c>
      <c r="F50" s="47" t="s">
        <v>35</v>
      </c>
      <c r="G50" s="101">
        <v>1.5</v>
      </c>
      <c r="H50" s="101">
        <v>1.5</v>
      </c>
      <c r="I50" s="34"/>
    </row>
    <row r="51" s="20" customFormat="1" ht="23.25" customHeight="1" spans="1:9">
      <c r="A51" s="47"/>
      <c r="B51" s="64"/>
      <c r="C51" s="50" t="s">
        <v>83</v>
      </c>
      <c r="D51" s="66" t="s">
        <v>84</v>
      </c>
      <c r="E51" s="47" t="s">
        <v>85</v>
      </c>
      <c r="F51" s="47" t="s">
        <v>396</v>
      </c>
      <c r="G51" s="112">
        <v>4</v>
      </c>
      <c r="H51" s="112">
        <v>4</v>
      </c>
      <c r="I51" s="34"/>
    </row>
    <row r="52" s="20" customFormat="1" ht="23.25" customHeight="1" spans="1:9">
      <c r="A52" s="47"/>
      <c r="B52" s="102"/>
      <c r="C52" s="57"/>
      <c r="D52" s="66" t="s">
        <v>86</v>
      </c>
      <c r="E52" s="47" t="s">
        <v>87</v>
      </c>
      <c r="F52" s="47" t="s">
        <v>88</v>
      </c>
      <c r="G52" s="112">
        <v>4</v>
      </c>
      <c r="H52" s="112">
        <v>4</v>
      </c>
      <c r="I52" s="34"/>
    </row>
    <row r="53" s="20" customFormat="1" ht="23.25" customHeight="1" spans="1:9">
      <c r="A53" s="47"/>
      <c r="B53" s="67" t="s">
        <v>89</v>
      </c>
      <c r="C53" s="59" t="s">
        <v>90</v>
      </c>
      <c r="D53" s="51" t="s">
        <v>91</v>
      </c>
      <c r="E53" s="47" t="s">
        <v>92</v>
      </c>
      <c r="F53" s="47" t="s">
        <v>35</v>
      </c>
      <c r="G53" s="112">
        <v>3</v>
      </c>
      <c r="H53" s="112">
        <v>3</v>
      </c>
      <c r="I53" s="34"/>
    </row>
    <row r="54" s="20" customFormat="1" ht="23.25" customHeight="1" spans="1:9">
      <c r="A54" s="47"/>
      <c r="B54" s="55"/>
      <c r="C54" s="60" t="s">
        <v>93</v>
      </c>
      <c r="D54" s="51" t="s">
        <v>94</v>
      </c>
      <c r="E54" s="47" t="s">
        <v>92</v>
      </c>
      <c r="F54" s="47" t="s">
        <v>35</v>
      </c>
      <c r="G54" s="112">
        <v>3</v>
      </c>
      <c r="H54" s="112">
        <v>3</v>
      </c>
      <c r="I54" s="34"/>
    </row>
    <row r="55" s="20" customFormat="1" ht="23.25" customHeight="1" spans="1:9">
      <c r="A55" s="47"/>
      <c r="B55" s="55"/>
      <c r="C55" s="50" t="s">
        <v>95</v>
      </c>
      <c r="D55" s="68" t="s">
        <v>96</v>
      </c>
      <c r="E55" s="47" t="s">
        <v>92</v>
      </c>
      <c r="F55" s="47" t="s">
        <v>35</v>
      </c>
      <c r="G55" s="112">
        <v>4</v>
      </c>
      <c r="H55" s="112">
        <v>4</v>
      </c>
      <c r="I55" s="34"/>
    </row>
    <row r="56" s="20" customFormat="1" ht="23.25" customHeight="1" spans="1:9">
      <c r="A56" s="47"/>
      <c r="B56" s="47" t="s">
        <v>78</v>
      </c>
      <c r="C56" s="69" t="s">
        <v>298</v>
      </c>
      <c r="D56" s="68" t="s">
        <v>79</v>
      </c>
      <c r="E56" s="47" t="s">
        <v>142</v>
      </c>
      <c r="F56" s="53" t="s">
        <v>76</v>
      </c>
      <c r="G56" s="112">
        <v>5</v>
      </c>
      <c r="H56" s="112">
        <v>5</v>
      </c>
      <c r="I56" s="34"/>
    </row>
    <row r="57" s="20" customFormat="1" ht="23.25" customHeight="1" spans="1:9">
      <c r="A57" s="47"/>
      <c r="B57" s="47"/>
      <c r="C57" s="47" t="s">
        <v>300</v>
      </c>
      <c r="D57" s="68" t="s">
        <v>397</v>
      </c>
      <c r="E57" s="47" t="s">
        <v>142</v>
      </c>
      <c r="F57" s="53" t="s">
        <v>299</v>
      </c>
      <c r="G57" s="112">
        <v>5</v>
      </c>
      <c r="H57" s="112">
        <v>5</v>
      </c>
      <c r="I57" s="34"/>
    </row>
    <row r="58" s="20" customFormat="1" ht="23.25" customHeight="1" spans="1:9">
      <c r="A58" s="27" t="s">
        <v>97</v>
      </c>
      <c r="B58" s="27"/>
      <c r="C58" s="27"/>
      <c r="D58" s="27"/>
      <c r="E58" s="27"/>
      <c r="F58" s="27"/>
      <c r="G58" s="27">
        <f>SUM(G13:G57)+H4</f>
        <v>100</v>
      </c>
      <c r="H58" s="104">
        <f>SUM(H13:H57)+I4</f>
        <v>93.73</v>
      </c>
      <c r="I58" s="27" t="s">
        <v>98</v>
      </c>
    </row>
    <row r="59" s="20" customFormat="1" ht="23.25" customHeight="1" spans="1:9">
      <c r="A59" s="70" t="s">
        <v>303</v>
      </c>
      <c r="B59" s="71"/>
      <c r="C59" s="71"/>
      <c r="D59" s="71"/>
      <c r="E59" s="71"/>
      <c r="F59" s="71"/>
      <c r="G59" s="71"/>
      <c r="H59" s="71"/>
      <c r="I59" s="78"/>
    </row>
    <row r="60" s="20" customFormat="1" ht="14"/>
    <row r="61" s="20" customFormat="1" ht="14"/>
    <row r="62" s="20" customFormat="1" ht="14"/>
    <row r="63" s="20" customFormat="1" ht="14"/>
    <row r="64" s="20" customFormat="1" spans="16379:16381">
      <c r="XEY64" s="21"/>
      <c r="XEZ64" s="21"/>
      <c r="XFA64" s="21"/>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8:F58"/>
    <mergeCell ref="A59:I59"/>
    <mergeCell ref="A3:A6"/>
    <mergeCell ref="A7:A11"/>
    <mergeCell ref="A12:A57"/>
    <mergeCell ref="B13:B22"/>
    <mergeCell ref="B23:B52"/>
    <mergeCell ref="B53:B55"/>
    <mergeCell ref="B56:B57"/>
    <mergeCell ref="C13:C16"/>
    <mergeCell ref="C17:C18"/>
    <mergeCell ref="C23:C44"/>
    <mergeCell ref="C45:C50"/>
    <mergeCell ref="C51:C5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3"/>
  <sheetViews>
    <sheetView workbookViewId="0">
      <selection activeCell="R17" sqref="R17"/>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customFormat="1" ht="42" customHeight="1" spans="1:14">
      <c r="A1" s="1" t="s">
        <v>398</v>
      </c>
      <c r="B1" s="1"/>
      <c r="C1" s="1"/>
      <c r="D1" s="1"/>
      <c r="E1" s="1"/>
      <c r="F1" s="1"/>
      <c r="G1" s="1"/>
      <c r="H1" s="1"/>
      <c r="I1" s="1"/>
      <c r="J1" s="1"/>
      <c r="K1" s="1"/>
      <c r="L1" s="1"/>
      <c r="M1" s="1"/>
      <c r="N1" s="1"/>
    </row>
    <row r="2" customFormat="1" ht="15" customHeight="1" spans="1:14">
      <c r="A2" s="2" t="s">
        <v>101</v>
      </c>
      <c r="B2" s="2"/>
      <c r="C2" s="2" t="s">
        <v>399</v>
      </c>
      <c r="D2" s="2"/>
      <c r="E2" s="2"/>
      <c r="F2" s="2"/>
      <c r="G2" s="2"/>
      <c r="H2" s="2"/>
      <c r="I2" s="2"/>
      <c r="J2" s="2"/>
      <c r="K2" s="2"/>
      <c r="L2" s="2"/>
      <c r="M2" s="2"/>
      <c r="N2" s="2"/>
    </row>
    <row r="3" customFormat="1" ht="15" customHeight="1" spans="1:14">
      <c r="A3" s="2" t="s">
        <v>103</v>
      </c>
      <c r="B3" s="2"/>
      <c r="C3" s="2" t="s">
        <v>104</v>
      </c>
      <c r="D3" s="2"/>
      <c r="E3" s="2"/>
      <c r="F3" s="2"/>
      <c r="G3" s="2"/>
      <c r="H3" s="2" t="s">
        <v>105</v>
      </c>
      <c r="I3" s="2"/>
      <c r="J3" s="2" t="s">
        <v>352</v>
      </c>
      <c r="K3" s="2"/>
      <c r="L3" s="2"/>
      <c r="M3" s="2"/>
      <c r="N3" s="2"/>
    </row>
    <row r="4" customFormat="1" ht="15" customHeight="1" spans="1:14">
      <c r="A4" s="2" t="s">
        <v>106</v>
      </c>
      <c r="B4" s="2"/>
      <c r="C4" s="2"/>
      <c r="D4" s="2"/>
      <c r="E4" s="2" t="s">
        <v>4</v>
      </c>
      <c r="F4" s="2" t="s">
        <v>107</v>
      </c>
      <c r="G4" s="2"/>
      <c r="H4" s="2" t="s">
        <v>108</v>
      </c>
      <c r="I4" s="2"/>
      <c r="J4" s="2" t="s">
        <v>8</v>
      </c>
      <c r="K4" s="2"/>
      <c r="L4" s="2" t="s">
        <v>109</v>
      </c>
      <c r="M4" s="2"/>
      <c r="N4" s="2" t="s">
        <v>9</v>
      </c>
    </row>
    <row r="5" customFormat="1" ht="15" customHeight="1" spans="1:14">
      <c r="A5" s="2"/>
      <c r="B5" s="2"/>
      <c r="C5" s="2"/>
      <c r="D5" s="2"/>
      <c r="E5" s="2"/>
      <c r="F5" s="2"/>
      <c r="G5" s="2"/>
      <c r="H5" s="2"/>
      <c r="I5" s="2"/>
      <c r="J5" s="2"/>
      <c r="K5" s="2"/>
      <c r="L5" s="2"/>
      <c r="M5" s="2"/>
      <c r="N5" s="2"/>
    </row>
    <row r="6" customFormat="1" ht="15" customHeight="1" spans="1:14">
      <c r="A6" s="2"/>
      <c r="B6" s="2"/>
      <c r="C6" s="3" t="s">
        <v>110</v>
      </c>
      <c r="D6" s="3"/>
      <c r="E6" s="4">
        <f t="shared" ref="E6:H6" si="0">SUM(E7:E9)</f>
        <v>80</v>
      </c>
      <c r="F6" s="79">
        <f t="shared" si="0"/>
        <v>80</v>
      </c>
      <c r="G6" s="80"/>
      <c r="H6" s="79">
        <f t="shared" si="0"/>
        <v>80</v>
      </c>
      <c r="I6" s="80"/>
      <c r="J6" s="2">
        <v>10</v>
      </c>
      <c r="K6" s="2"/>
      <c r="L6" s="88">
        <f>H6/F6</f>
        <v>1</v>
      </c>
      <c r="M6" s="88"/>
      <c r="N6" s="2">
        <v>10</v>
      </c>
    </row>
    <row r="7" customFormat="1" ht="15" customHeight="1" spans="1:14">
      <c r="A7" s="2"/>
      <c r="B7" s="2"/>
      <c r="C7" s="2" t="s">
        <v>111</v>
      </c>
      <c r="D7" s="2"/>
      <c r="E7" s="4">
        <v>80</v>
      </c>
      <c r="F7" s="4">
        <v>80</v>
      </c>
      <c r="G7" s="4"/>
      <c r="H7" s="4">
        <v>80</v>
      </c>
      <c r="I7" s="4"/>
      <c r="J7" s="2" t="s">
        <v>12</v>
      </c>
      <c r="K7" s="2"/>
      <c r="L7" s="2"/>
      <c r="M7" s="2"/>
      <c r="N7" s="2" t="s">
        <v>12</v>
      </c>
    </row>
    <row r="8" customFormat="1" ht="15" customHeight="1" spans="1:14">
      <c r="A8" s="2"/>
      <c r="B8" s="2"/>
      <c r="C8" s="2" t="s">
        <v>112</v>
      </c>
      <c r="D8" s="2"/>
      <c r="E8" s="2"/>
      <c r="F8" s="2"/>
      <c r="G8" s="2"/>
      <c r="H8" s="2"/>
      <c r="I8" s="2"/>
      <c r="J8" s="2" t="s">
        <v>12</v>
      </c>
      <c r="K8" s="2"/>
      <c r="L8" s="2"/>
      <c r="M8" s="2"/>
      <c r="N8" s="2" t="s">
        <v>12</v>
      </c>
    </row>
    <row r="9" customFormat="1" ht="15" customHeight="1" spans="1:14">
      <c r="A9" s="2"/>
      <c r="B9" s="2"/>
      <c r="C9" s="2" t="s">
        <v>113</v>
      </c>
      <c r="D9" s="2"/>
      <c r="E9" s="2"/>
      <c r="F9" s="2"/>
      <c r="G9" s="2"/>
      <c r="H9" s="2"/>
      <c r="I9" s="2"/>
      <c r="J9" s="2" t="s">
        <v>12</v>
      </c>
      <c r="K9" s="2"/>
      <c r="L9" s="2"/>
      <c r="M9" s="2"/>
      <c r="N9" s="2" t="s">
        <v>12</v>
      </c>
    </row>
    <row r="10" customFormat="1" ht="15" customHeight="1" spans="1:14">
      <c r="A10" s="2" t="s">
        <v>114</v>
      </c>
      <c r="B10" s="2" t="s">
        <v>15</v>
      </c>
      <c r="C10" s="2"/>
      <c r="D10" s="2"/>
      <c r="E10" s="2"/>
      <c r="F10" s="2"/>
      <c r="G10" s="2"/>
      <c r="H10" s="2" t="s">
        <v>115</v>
      </c>
      <c r="I10" s="2"/>
      <c r="J10" s="2"/>
      <c r="K10" s="2"/>
      <c r="L10" s="2"/>
      <c r="M10" s="2"/>
      <c r="N10" s="2"/>
    </row>
    <row r="11" customFormat="1" ht="51" customHeight="1" spans="1:14">
      <c r="A11" s="2"/>
      <c r="B11" s="5" t="s">
        <v>400</v>
      </c>
      <c r="C11" s="5"/>
      <c r="D11" s="5"/>
      <c r="E11" s="5"/>
      <c r="F11" s="5"/>
      <c r="G11" s="5"/>
      <c r="H11" s="5" t="s">
        <v>401</v>
      </c>
      <c r="I11" s="5"/>
      <c r="J11" s="5"/>
      <c r="K11" s="5"/>
      <c r="L11" s="5"/>
      <c r="M11" s="5"/>
      <c r="N11" s="5"/>
    </row>
    <row r="12" customFormat="1" ht="18.95" customHeight="1" spans="1:14">
      <c r="A12" s="6" t="s">
        <v>118</v>
      </c>
      <c r="B12" s="7" t="s">
        <v>26</v>
      </c>
      <c r="C12" s="7" t="s">
        <v>27</v>
      </c>
      <c r="D12" s="7" t="s">
        <v>28</v>
      </c>
      <c r="E12" s="7"/>
      <c r="F12" s="7"/>
      <c r="G12" s="7" t="s">
        <v>29</v>
      </c>
      <c r="H12" s="7" t="s">
        <v>30</v>
      </c>
      <c r="I12" s="7" t="s">
        <v>8</v>
      </c>
      <c r="J12" s="7"/>
      <c r="K12" s="7" t="s">
        <v>9</v>
      </c>
      <c r="L12" s="7"/>
      <c r="M12" s="7" t="s">
        <v>31</v>
      </c>
      <c r="N12" s="7"/>
    </row>
    <row r="13" customFormat="1" ht="15" customHeight="1" spans="1:14">
      <c r="A13" s="6"/>
      <c r="B13" s="7" t="s">
        <v>119</v>
      </c>
      <c r="C13" s="7" t="s">
        <v>120</v>
      </c>
      <c r="D13" s="8" t="s">
        <v>402</v>
      </c>
      <c r="E13" s="8"/>
      <c r="F13" s="8"/>
      <c r="G13" s="7" t="s">
        <v>35</v>
      </c>
      <c r="H13" s="7" t="s">
        <v>35</v>
      </c>
      <c r="I13" s="7">
        <v>3.8</v>
      </c>
      <c r="J13" s="7"/>
      <c r="K13" s="7">
        <v>3.8</v>
      </c>
      <c r="L13" s="7"/>
      <c r="M13" s="7"/>
      <c r="N13" s="7"/>
    </row>
    <row r="14" customFormat="1" ht="15" customHeight="1" spans="1:14">
      <c r="A14" s="6"/>
      <c r="B14" s="7"/>
      <c r="C14" s="7"/>
      <c r="D14" s="8" t="s">
        <v>403</v>
      </c>
      <c r="E14" s="8"/>
      <c r="F14" s="8"/>
      <c r="G14" s="7" t="s">
        <v>35</v>
      </c>
      <c r="H14" s="7" t="s">
        <v>35</v>
      </c>
      <c r="I14" s="7">
        <v>3.8</v>
      </c>
      <c r="J14" s="7"/>
      <c r="K14" s="7">
        <v>3.8</v>
      </c>
      <c r="L14" s="7"/>
      <c r="M14" s="7"/>
      <c r="N14" s="7"/>
    </row>
    <row r="15" customFormat="1" ht="15" customHeight="1" spans="1:14">
      <c r="A15" s="6"/>
      <c r="B15" s="7"/>
      <c r="C15" s="7" t="s">
        <v>133</v>
      </c>
      <c r="D15" s="8" t="s">
        <v>134</v>
      </c>
      <c r="E15" s="8"/>
      <c r="F15" s="8"/>
      <c r="G15" s="19" t="s">
        <v>35</v>
      </c>
      <c r="H15" s="107" t="s">
        <v>35</v>
      </c>
      <c r="I15" s="7">
        <v>3.8</v>
      </c>
      <c r="J15" s="7"/>
      <c r="K15" s="7">
        <v>3.8</v>
      </c>
      <c r="L15" s="7"/>
      <c r="M15" s="7"/>
      <c r="N15" s="7"/>
    </row>
    <row r="16" customFormat="1" ht="15" customHeight="1" spans="1:14">
      <c r="A16" s="6"/>
      <c r="B16" s="7"/>
      <c r="C16" s="7"/>
      <c r="D16" s="8" t="s">
        <v>136</v>
      </c>
      <c r="E16" s="8"/>
      <c r="F16" s="8"/>
      <c r="G16" s="19" t="s">
        <v>331</v>
      </c>
      <c r="H16" s="110" t="s">
        <v>251</v>
      </c>
      <c r="I16" s="7">
        <v>3.8</v>
      </c>
      <c r="J16" s="7"/>
      <c r="K16" s="7">
        <v>3.8</v>
      </c>
      <c r="L16" s="7"/>
      <c r="M16" s="7"/>
      <c r="N16" s="7"/>
    </row>
    <row r="17" customFormat="1" ht="15" customHeight="1" spans="1:14">
      <c r="A17" s="6"/>
      <c r="B17" s="7"/>
      <c r="C17" s="7"/>
      <c r="D17" s="8" t="s">
        <v>141</v>
      </c>
      <c r="E17" s="8"/>
      <c r="F17" s="8"/>
      <c r="G17" s="19" t="s">
        <v>404</v>
      </c>
      <c r="H17" s="7" t="s">
        <v>35</v>
      </c>
      <c r="I17" s="7">
        <v>3.8</v>
      </c>
      <c r="J17" s="7"/>
      <c r="K17" s="7">
        <v>3.8</v>
      </c>
      <c r="L17" s="7"/>
      <c r="M17" s="7"/>
      <c r="N17" s="7"/>
    </row>
    <row r="18" customFormat="1" ht="15" customHeight="1" spans="1:14">
      <c r="A18" s="6"/>
      <c r="B18" s="7"/>
      <c r="C18" s="7"/>
      <c r="D18" s="8" t="s">
        <v>405</v>
      </c>
      <c r="E18" s="8"/>
      <c r="F18" s="8"/>
      <c r="G18" s="19" t="s">
        <v>317</v>
      </c>
      <c r="H18" s="7" t="s">
        <v>35</v>
      </c>
      <c r="I18" s="7">
        <v>3.8</v>
      </c>
      <c r="J18" s="7"/>
      <c r="K18" s="7">
        <v>3.8</v>
      </c>
      <c r="L18" s="7"/>
      <c r="M18" s="7"/>
      <c r="N18" s="7"/>
    </row>
    <row r="19" customFormat="1" ht="126" customHeight="1" spans="1:14">
      <c r="A19" s="6"/>
      <c r="B19" s="7"/>
      <c r="C19" s="7"/>
      <c r="D19" s="106" t="s">
        <v>149</v>
      </c>
      <c r="E19" s="106"/>
      <c r="F19" s="106"/>
      <c r="G19" s="19" t="s">
        <v>406</v>
      </c>
      <c r="H19" s="111" t="s">
        <v>384</v>
      </c>
      <c r="I19" s="7">
        <v>3.8</v>
      </c>
      <c r="J19" s="7"/>
      <c r="K19" s="7">
        <v>1.04</v>
      </c>
      <c r="L19" s="7"/>
      <c r="M19" s="17" t="s">
        <v>407</v>
      </c>
      <c r="N19" s="18"/>
    </row>
    <row r="20" customFormat="1" ht="15" customHeight="1" spans="1:14">
      <c r="A20" s="6"/>
      <c r="B20" s="7"/>
      <c r="C20" s="7"/>
      <c r="D20" s="106" t="s">
        <v>152</v>
      </c>
      <c r="E20" s="106"/>
      <c r="F20" s="106"/>
      <c r="G20" s="7" t="s">
        <v>317</v>
      </c>
      <c r="H20" s="93" t="s">
        <v>374</v>
      </c>
      <c r="I20" s="7">
        <v>3.8</v>
      </c>
      <c r="J20" s="7"/>
      <c r="K20" s="7">
        <v>3.8</v>
      </c>
      <c r="L20" s="7"/>
      <c r="M20" s="7"/>
      <c r="N20" s="7"/>
    </row>
    <row r="21" customFormat="1" ht="15" customHeight="1" spans="1:14">
      <c r="A21" s="6"/>
      <c r="B21" s="7"/>
      <c r="C21" s="7" t="s">
        <v>156</v>
      </c>
      <c r="D21" s="106" t="s">
        <v>157</v>
      </c>
      <c r="E21" s="106"/>
      <c r="F21" s="106"/>
      <c r="G21" s="7" t="s">
        <v>158</v>
      </c>
      <c r="H21" s="7" t="s">
        <v>35</v>
      </c>
      <c r="I21" s="7">
        <v>3.8</v>
      </c>
      <c r="J21" s="7"/>
      <c r="K21" s="7">
        <v>3.8</v>
      </c>
      <c r="L21" s="7"/>
      <c r="M21" s="7"/>
      <c r="N21" s="7"/>
    </row>
    <row r="22" customFormat="1" ht="15" customHeight="1" spans="1:14">
      <c r="A22" s="6"/>
      <c r="B22" s="7"/>
      <c r="C22" s="7"/>
      <c r="D22" s="106" t="s">
        <v>408</v>
      </c>
      <c r="E22" s="106"/>
      <c r="F22" s="106"/>
      <c r="G22" s="7" t="s">
        <v>158</v>
      </c>
      <c r="H22" s="7" t="s">
        <v>35</v>
      </c>
      <c r="I22" s="7">
        <v>3.8</v>
      </c>
      <c r="J22" s="7"/>
      <c r="K22" s="7">
        <v>3.8</v>
      </c>
      <c r="L22" s="7"/>
      <c r="M22" s="7"/>
      <c r="N22" s="7"/>
    </row>
    <row r="23" customFormat="1" ht="15" customHeight="1" spans="1:14">
      <c r="A23" s="6"/>
      <c r="B23" s="7"/>
      <c r="C23" s="7"/>
      <c r="D23" s="106" t="s">
        <v>409</v>
      </c>
      <c r="E23" s="106"/>
      <c r="F23" s="106"/>
      <c r="G23" s="7" t="s">
        <v>158</v>
      </c>
      <c r="H23" s="7" t="s">
        <v>35</v>
      </c>
      <c r="I23" s="7">
        <v>3.8</v>
      </c>
      <c r="J23" s="7"/>
      <c r="K23" s="7">
        <v>3.8</v>
      </c>
      <c r="L23" s="7"/>
      <c r="M23" s="7"/>
      <c r="N23" s="7"/>
    </row>
    <row r="24" customFormat="1" ht="15" customHeight="1" spans="1:14">
      <c r="A24" s="6"/>
      <c r="B24" s="7"/>
      <c r="C24" s="7"/>
      <c r="D24" s="106" t="s">
        <v>160</v>
      </c>
      <c r="E24" s="106"/>
      <c r="F24" s="106"/>
      <c r="G24" s="7" t="s">
        <v>158</v>
      </c>
      <c r="H24" s="7" t="s">
        <v>35</v>
      </c>
      <c r="I24" s="7">
        <v>3.8</v>
      </c>
      <c r="J24" s="7"/>
      <c r="K24" s="7">
        <v>3.8</v>
      </c>
      <c r="L24" s="7"/>
      <c r="M24" s="7"/>
      <c r="N24" s="7"/>
    </row>
    <row r="25" customFormat="1" ht="15" customHeight="1" spans="1:14">
      <c r="A25" s="6"/>
      <c r="B25" s="7"/>
      <c r="C25" s="7" t="s">
        <v>161</v>
      </c>
      <c r="D25" s="106" t="s">
        <v>410</v>
      </c>
      <c r="E25" s="106"/>
      <c r="F25" s="106"/>
      <c r="G25" s="7" t="s">
        <v>163</v>
      </c>
      <c r="H25" s="7" t="s">
        <v>35</v>
      </c>
      <c r="I25" s="7">
        <v>4.4</v>
      </c>
      <c r="J25" s="7"/>
      <c r="K25" s="7">
        <v>4.4</v>
      </c>
      <c r="L25" s="7"/>
      <c r="M25" s="7"/>
      <c r="N25" s="7"/>
    </row>
    <row r="26" customFormat="1" ht="24" customHeight="1" spans="1:14">
      <c r="A26" s="6"/>
      <c r="B26" s="7" t="s">
        <v>164</v>
      </c>
      <c r="C26" s="7" t="s">
        <v>165</v>
      </c>
      <c r="D26" s="8" t="s">
        <v>166</v>
      </c>
      <c r="E26" s="8"/>
      <c r="F26" s="8"/>
      <c r="G26" s="7" t="s">
        <v>167</v>
      </c>
      <c r="H26" s="7" t="s">
        <v>35</v>
      </c>
      <c r="I26" s="7">
        <v>7.5</v>
      </c>
      <c r="J26" s="7"/>
      <c r="K26" s="7">
        <v>7.5</v>
      </c>
      <c r="L26" s="7"/>
      <c r="M26" s="7"/>
      <c r="N26" s="7"/>
    </row>
    <row r="27" customFormat="1" ht="15" customHeight="1" spans="1:14">
      <c r="A27" s="6"/>
      <c r="B27" s="7"/>
      <c r="C27" s="7" t="s">
        <v>168</v>
      </c>
      <c r="D27" s="8" t="s">
        <v>169</v>
      </c>
      <c r="E27" s="8"/>
      <c r="F27" s="8"/>
      <c r="G27" s="7" t="s">
        <v>170</v>
      </c>
      <c r="H27" s="7" t="s">
        <v>35</v>
      </c>
      <c r="I27" s="7">
        <v>7.5</v>
      </c>
      <c r="J27" s="7"/>
      <c r="K27" s="7">
        <v>7.5</v>
      </c>
      <c r="L27" s="7"/>
      <c r="M27" s="7"/>
      <c r="N27" s="7"/>
    </row>
    <row r="28" customFormat="1" ht="15" customHeight="1" spans="1:14">
      <c r="A28" s="6"/>
      <c r="B28" s="7"/>
      <c r="C28" s="7"/>
      <c r="D28" s="8" t="s">
        <v>411</v>
      </c>
      <c r="E28" s="8"/>
      <c r="F28" s="8"/>
      <c r="G28" s="7" t="s">
        <v>412</v>
      </c>
      <c r="H28" s="7" t="s">
        <v>35</v>
      </c>
      <c r="I28" s="7">
        <v>7.5</v>
      </c>
      <c r="J28" s="7"/>
      <c r="K28" s="7">
        <v>7.5</v>
      </c>
      <c r="L28" s="7"/>
      <c r="M28" s="7"/>
      <c r="N28" s="7"/>
    </row>
    <row r="29" customFormat="1" ht="26" customHeight="1" spans="1:14">
      <c r="A29" s="6"/>
      <c r="B29" s="7"/>
      <c r="C29" s="7" t="s">
        <v>178</v>
      </c>
      <c r="D29" s="8" t="s">
        <v>413</v>
      </c>
      <c r="E29" s="8"/>
      <c r="F29" s="8"/>
      <c r="G29" s="7" t="s">
        <v>316</v>
      </c>
      <c r="H29" s="7" t="s">
        <v>35</v>
      </c>
      <c r="I29" s="7">
        <v>7.5</v>
      </c>
      <c r="J29" s="7"/>
      <c r="K29" s="7">
        <v>7.5</v>
      </c>
      <c r="L29" s="7"/>
      <c r="M29" s="7"/>
      <c r="N29" s="7"/>
    </row>
    <row r="30" customFormat="1" ht="36" customHeight="1" spans="1:14">
      <c r="A30" s="6"/>
      <c r="B30" s="7" t="s">
        <v>183</v>
      </c>
      <c r="C30" s="7" t="s">
        <v>184</v>
      </c>
      <c r="D30" s="8" t="s">
        <v>414</v>
      </c>
      <c r="E30" s="8"/>
      <c r="F30" s="8"/>
      <c r="G30" s="7" t="s">
        <v>35</v>
      </c>
      <c r="H30" s="93" t="s">
        <v>76</v>
      </c>
      <c r="I30" s="7">
        <v>10</v>
      </c>
      <c r="J30" s="7"/>
      <c r="K30" s="7">
        <v>10</v>
      </c>
      <c r="L30" s="7"/>
      <c r="M30" s="7"/>
      <c r="N30" s="7"/>
    </row>
    <row r="31" customFormat="1" ht="15" customHeight="1" spans="1:14">
      <c r="A31" s="9" t="s">
        <v>188</v>
      </c>
      <c r="B31" s="9"/>
      <c r="C31" s="9"/>
      <c r="D31" s="9"/>
      <c r="E31" s="9"/>
      <c r="F31" s="9"/>
      <c r="G31" s="9"/>
      <c r="H31" s="9"/>
      <c r="I31" s="9">
        <v>100</v>
      </c>
      <c r="J31" s="9"/>
      <c r="K31" s="9">
        <f>SUM(K13:K30)+N6</f>
        <v>97.24</v>
      </c>
      <c r="L31" s="9"/>
      <c r="M31" s="15" t="s">
        <v>98</v>
      </c>
      <c r="N31" s="15"/>
    </row>
    <row r="32" customFormat="1" spans="1:14">
      <c r="A32" s="10" t="s">
        <v>189</v>
      </c>
      <c r="B32" s="11" t="s">
        <v>190</v>
      </c>
      <c r="C32" s="12"/>
      <c r="D32" s="12"/>
      <c r="E32" s="12"/>
      <c r="F32" s="12"/>
      <c r="G32" s="12"/>
      <c r="H32" s="12"/>
      <c r="I32" s="12"/>
      <c r="J32" s="12"/>
      <c r="K32" s="12"/>
      <c r="L32" s="12"/>
      <c r="M32" s="12"/>
      <c r="N32" s="16"/>
    </row>
    <row r="33" customFormat="1" ht="15.95" customHeight="1"/>
  </sheetData>
  <mergeCells count="12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25"/>
    <mergeCell ref="B26:B29"/>
    <mergeCell ref="C13:C14"/>
    <mergeCell ref="C15:C20"/>
    <mergeCell ref="C21:C24"/>
    <mergeCell ref="C27:C28"/>
    <mergeCell ref="E4:E5"/>
    <mergeCell ref="N4:N5"/>
    <mergeCell ref="A4:B9"/>
    <mergeCell ref="C4:D5"/>
    <mergeCell ref="F4:G5"/>
    <mergeCell ref="H4:I5"/>
    <mergeCell ref="J4:K5"/>
    <mergeCell ref="L4:M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0"/>
  <sheetViews>
    <sheetView workbookViewId="0">
      <selection activeCell="Q2" sqref="Q2"/>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398</v>
      </c>
      <c r="B1" s="1"/>
      <c r="C1" s="1"/>
      <c r="D1" s="1"/>
      <c r="E1" s="1"/>
      <c r="F1" s="1"/>
      <c r="G1" s="1"/>
      <c r="H1" s="1"/>
      <c r="I1" s="1"/>
      <c r="J1" s="1"/>
      <c r="K1" s="1"/>
      <c r="L1" s="1"/>
      <c r="M1" s="1"/>
      <c r="N1" s="1"/>
    </row>
    <row r="2" ht="15" customHeight="1" spans="1:14">
      <c r="A2" s="2" t="s">
        <v>101</v>
      </c>
      <c r="B2" s="2"/>
      <c r="C2" s="2" t="s">
        <v>191</v>
      </c>
      <c r="D2" s="2"/>
      <c r="E2" s="2"/>
      <c r="F2" s="2"/>
      <c r="G2" s="2"/>
      <c r="H2" s="2"/>
      <c r="I2" s="2"/>
      <c r="J2" s="2"/>
      <c r="K2" s="2"/>
      <c r="L2" s="2"/>
      <c r="M2" s="2"/>
      <c r="N2" s="2"/>
    </row>
    <row r="3" ht="15" customHeight="1" spans="1:14">
      <c r="A3" s="2" t="s">
        <v>103</v>
      </c>
      <c r="B3" s="2"/>
      <c r="C3" s="2" t="s">
        <v>104</v>
      </c>
      <c r="D3" s="2"/>
      <c r="E3" s="2"/>
      <c r="F3" s="2"/>
      <c r="G3" s="2"/>
      <c r="H3" s="2" t="s">
        <v>105</v>
      </c>
      <c r="I3" s="2"/>
      <c r="J3" s="2" t="s">
        <v>352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8</v>
      </c>
      <c r="F6" s="79">
        <f t="shared" si="0"/>
        <v>8</v>
      </c>
      <c r="G6" s="80"/>
      <c r="H6" s="79">
        <f t="shared" si="0"/>
        <v>8</v>
      </c>
      <c r="I6" s="80"/>
      <c r="J6" s="2">
        <v>10</v>
      </c>
      <c r="K6" s="2"/>
      <c r="L6" s="88">
        <f>H6/F6</f>
        <v>1</v>
      </c>
      <c r="M6" s="88"/>
      <c r="N6" s="2">
        <v>10</v>
      </c>
    </row>
    <row r="7" ht="15" customHeight="1" spans="1:14">
      <c r="A7" s="2"/>
      <c r="B7" s="2"/>
      <c r="C7" s="2" t="s">
        <v>111</v>
      </c>
      <c r="D7" s="2"/>
      <c r="E7" s="4">
        <v>8</v>
      </c>
      <c r="F7" s="4">
        <v>8</v>
      </c>
      <c r="G7" s="4"/>
      <c r="H7" s="4">
        <v>8</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59" customHeight="1" spans="1:14">
      <c r="A11" s="2"/>
      <c r="B11" s="2" t="s">
        <v>415</v>
      </c>
      <c r="C11" s="2"/>
      <c r="D11" s="2"/>
      <c r="E11" s="2"/>
      <c r="F11" s="2"/>
      <c r="G11" s="2"/>
      <c r="H11" s="109" t="s">
        <v>416</v>
      </c>
      <c r="I11" s="109"/>
      <c r="J11" s="109"/>
      <c r="K11" s="109"/>
      <c r="L11" s="109"/>
      <c r="M11" s="109"/>
      <c r="N11" s="109"/>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198</v>
      </c>
      <c r="E13" s="8"/>
      <c r="F13" s="8"/>
      <c r="G13" s="7" t="s">
        <v>35</v>
      </c>
      <c r="H13" s="7" t="s">
        <v>35</v>
      </c>
      <c r="I13" s="7">
        <v>5.5</v>
      </c>
      <c r="J13" s="7"/>
      <c r="K13" s="7">
        <v>5.5</v>
      </c>
      <c r="L13" s="7"/>
      <c r="M13" s="7"/>
      <c r="N13" s="7"/>
    </row>
    <row r="14" ht="15" customHeight="1" spans="1:14">
      <c r="A14" s="6"/>
      <c r="B14" s="7"/>
      <c r="C14" s="7" t="s">
        <v>133</v>
      </c>
      <c r="D14" s="8" t="s">
        <v>417</v>
      </c>
      <c r="E14" s="8"/>
      <c r="F14" s="8"/>
      <c r="G14" s="7" t="s">
        <v>404</v>
      </c>
      <c r="H14" s="7" t="s">
        <v>35</v>
      </c>
      <c r="I14" s="7">
        <v>5.5</v>
      </c>
      <c r="J14" s="7"/>
      <c r="K14" s="7">
        <v>5.5</v>
      </c>
      <c r="L14" s="7"/>
      <c r="M14" s="7"/>
      <c r="N14" s="7"/>
    </row>
    <row r="15" ht="15" customHeight="1" spans="1:14">
      <c r="A15" s="6"/>
      <c r="B15" s="7"/>
      <c r="C15" s="7"/>
      <c r="D15" s="8" t="s">
        <v>200</v>
      </c>
      <c r="E15" s="8"/>
      <c r="F15" s="8"/>
      <c r="G15" s="7" t="s">
        <v>404</v>
      </c>
      <c r="H15" s="7" t="s">
        <v>35</v>
      </c>
      <c r="I15" s="7">
        <v>5.5</v>
      </c>
      <c r="J15" s="7"/>
      <c r="K15" s="7">
        <v>5.5</v>
      </c>
      <c r="L15" s="7"/>
      <c r="M15" s="7"/>
      <c r="N15" s="7"/>
    </row>
    <row r="16" ht="15" customHeight="1" spans="1:14">
      <c r="A16" s="6"/>
      <c r="B16" s="7"/>
      <c r="C16" s="7"/>
      <c r="D16" s="8" t="s">
        <v>418</v>
      </c>
      <c r="E16" s="8"/>
      <c r="F16" s="8"/>
      <c r="G16" s="7" t="s">
        <v>316</v>
      </c>
      <c r="H16" s="7" t="s">
        <v>35</v>
      </c>
      <c r="I16" s="7">
        <v>5.5</v>
      </c>
      <c r="J16" s="7"/>
      <c r="K16" s="7">
        <v>5.5</v>
      </c>
      <c r="L16" s="7"/>
      <c r="M16" s="7"/>
      <c r="N16" s="7"/>
    </row>
    <row r="17" ht="15" customHeight="1" spans="1:14">
      <c r="A17" s="6"/>
      <c r="B17" s="7"/>
      <c r="C17" s="7" t="s">
        <v>156</v>
      </c>
      <c r="D17" s="8" t="s">
        <v>419</v>
      </c>
      <c r="E17" s="8"/>
      <c r="F17" s="8"/>
      <c r="G17" s="7" t="s">
        <v>158</v>
      </c>
      <c r="H17" s="7" t="s">
        <v>35</v>
      </c>
      <c r="I17" s="7">
        <v>5.5</v>
      </c>
      <c r="J17" s="7"/>
      <c r="K17" s="7">
        <v>5.5</v>
      </c>
      <c r="L17" s="7"/>
      <c r="M17" s="7"/>
      <c r="N17" s="7"/>
    </row>
    <row r="18" ht="15" customHeight="1" spans="1:14">
      <c r="A18" s="6"/>
      <c r="B18" s="7"/>
      <c r="C18" s="7"/>
      <c r="D18" s="8" t="s">
        <v>420</v>
      </c>
      <c r="E18" s="8"/>
      <c r="F18" s="8"/>
      <c r="G18" s="7" t="s">
        <v>158</v>
      </c>
      <c r="H18" s="7" t="s">
        <v>35</v>
      </c>
      <c r="I18" s="7">
        <v>5.5</v>
      </c>
      <c r="J18" s="7"/>
      <c r="K18" s="7">
        <v>5.5</v>
      </c>
      <c r="L18" s="7"/>
      <c r="M18" s="7"/>
      <c r="N18" s="7"/>
    </row>
    <row r="19" ht="15" customHeight="1" spans="1:14">
      <c r="A19" s="6"/>
      <c r="B19" s="7"/>
      <c r="C19" s="7"/>
      <c r="D19" s="8" t="s">
        <v>204</v>
      </c>
      <c r="E19" s="8"/>
      <c r="F19" s="8"/>
      <c r="G19" s="7" t="s">
        <v>158</v>
      </c>
      <c r="H19" s="7" t="s">
        <v>35</v>
      </c>
      <c r="I19" s="7">
        <v>5.5</v>
      </c>
      <c r="J19" s="7"/>
      <c r="K19" s="7">
        <v>5.5</v>
      </c>
      <c r="L19" s="7"/>
      <c r="M19" s="7"/>
      <c r="N19" s="7"/>
    </row>
    <row r="20" ht="15" customHeight="1" spans="1:14">
      <c r="A20" s="6"/>
      <c r="B20" s="7"/>
      <c r="C20" s="7"/>
      <c r="D20" s="8" t="s">
        <v>205</v>
      </c>
      <c r="E20" s="8"/>
      <c r="F20" s="8"/>
      <c r="G20" s="7" t="s">
        <v>158</v>
      </c>
      <c r="H20" s="7" t="s">
        <v>35</v>
      </c>
      <c r="I20" s="7">
        <v>5.5</v>
      </c>
      <c r="J20" s="7"/>
      <c r="K20" s="7">
        <v>5.5</v>
      </c>
      <c r="L20" s="7"/>
      <c r="M20" s="7"/>
      <c r="N20" s="7"/>
    </row>
    <row r="21" ht="15" customHeight="1" spans="1:14">
      <c r="A21" s="6"/>
      <c r="B21" s="7"/>
      <c r="C21" s="7" t="s">
        <v>161</v>
      </c>
      <c r="D21" s="8" t="s">
        <v>162</v>
      </c>
      <c r="E21" s="8"/>
      <c r="F21" s="8"/>
      <c r="G21" s="7" t="s">
        <v>163</v>
      </c>
      <c r="H21" s="7" t="s">
        <v>35</v>
      </c>
      <c r="I21" s="7">
        <v>6</v>
      </c>
      <c r="J21" s="7"/>
      <c r="K21" s="7">
        <v>6</v>
      </c>
      <c r="L21" s="7"/>
      <c r="M21" s="7"/>
      <c r="N21" s="7"/>
    </row>
    <row r="22" ht="15" customHeight="1" spans="1:14">
      <c r="A22" s="6"/>
      <c r="B22" s="7" t="s">
        <v>164</v>
      </c>
      <c r="C22" s="7" t="s">
        <v>168</v>
      </c>
      <c r="D22" s="8" t="s">
        <v>207</v>
      </c>
      <c r="E22" s="8"/>
      <c r="F22" s="8"/>
      <c r="G22" s="7" t="s">
        <v>208</v>
      </c>
      <c r="H22" s="7" t="s">
        <v>35</v>
      </c>
      <c r="I22" s="7">
        <v>6</v>
      </c>
      <c r="J22" s="7"/>
      <c r="K22" s="7">
        <v>6</v>
      </c>
      <c r="L22" s="7"/>
      <c r="M22" s="7"/>
      <c r="N22" s="7"/>
    </row>
    <row r="23" ht="15" customHeight="1" spans="1:14">
      <c r="A23" s="6"/>
      <c r="B23" s="7"/>
      <c r="C23" s="7"/>
      <c r="D23" s="8" t="s">
        <v>209</v>
      </c>
      <c r="E23" s="8"/>
      <c r="F23" s="8"/>
      <c r="G23" s="7" t="s">
        <v>208</v>
      </c>
      <c r="H23" s="7" t="s">
        <v>35</v>
      </c>
      <c r="I23" s="7">
        <v>6</v>
      </c>
      <c r="J23" s="7"/>
      <c r="K23" s="7">
        <v>6</v>
      </c>
      <c r="L23" s="7"/>
      <c r="M23" s="7"/>
      <c r="N23" s="7"/>
    </row>
    <row r="24" ht="15" customHeight="1" spans="1:14">
      <c r="A24" s="6"/>
      <c r="B24" s="7"/>
      <c r="C24" s="7"/>
      <c r="D24" s="8" t="s">
        <v>210</v>
      </c>
      <c r="E24" s="8"/>
      <c r="F24" s="8"/>
      <c r="G24" s="7" t="s">
        <v>211</v>
      </c>
      <c r="H24" s="7" t="s">
        <v>35</v>
      </c>
      <c r="I24" s="7">
        <v>6</v>
      </c>
      <c r="J24" s="7"/>
      <c r="K24" s="7">
        <v>6</v>
      </c>
      <c r="L24" s="7"/>
      <c r="M24" s="7"/>
      <c r="N24" s="7"/>
    </row>
    <row r="25" ht="15" customHeight="1" spans="1:14">
      <c r="A25" s="6"/>
      <c r="B25" s="7"/>
      <c r="C25" s="7" t="s">
        <v>178</v>
      </c>
      <c r="D25" s="8" t="s">
        <v>421</v>
      </c>
      <c r="E25" s="8"/>
      <c r="F25" s="8"/>
      <c r="G25" s="7" t="s">
        <v>422</v>
      </c>
      <c r="H25" s="7" t="s">
        <v>35</v>
      </c>
      <c r="I25" s="7">
        <v>6</v>
      </c>
      <c r="J25" s="7"/>
      <c r="K25" s="7">
        <v>6</v>
      </c>
      <c r="L25" s="7"/>
      <c r="M25" s="7"/>
      <c r="N25" s="7"/>
    </row>
    <row r="26" ht="15" customHeight="1" spans="1:14">
      <c r="A26" s="6"/>
      <c r="B26" s="7"/>
      <c r="C26" s="7"/>
      <c r="D26" s="8" t="s">
        <v>423</v>
      </c>
      <c r="E26" s="8"/>
      <c r="F26" s="8"/>
      <c r="G26" s="7" t="s">
        <v>35</v>
      </c>
      <c r="H26" s="7" t="s">
        <v>35</v>
      </c>
      <c r="I26" s="7">
        <v>6</v>
      </c>
      <c r="J26" s="7"/>
      <c r="K26" s="7">
        <v>6</v>
      </c>
      <c r="L26" s="7"/>
      <c r="M26" s="7"/>
      <c r="N26" s="7"/>
    </row>
    <row r="27" ht="31" customHeight="1" spans="1:14">
      <c r="A27" s="6"/>
      <c r="B27" s="7" t="s">
        <v>183</v>
      </c>
      <c r="C27" s="7" t="s">
        <v>184</v>
      </c>
      <c r="D27" s="8" t="s">
        <v>187</v>
      </c>
      <c r="E27" s="8"/>
      <c r="F27" s="8"/>
      <c r="G27" s="7" t="s">
        <v>142</v>
      </c>
      <c r="H27" s="93" t="s">
        <v>76</v>
      </c>
      <c r="I27" s="7">
        <v>10</v>
      </c>
      <c r="J27" s="7"/>
      <c r="K27" s="7">
        <v>10</v>
      </c>
      <c r="L27" s="7"/>
      <c r="M27" s="7"/>
      <c r="N27" s="7"/>
    </row>
    <row r="28" ht="15" customHeight="1" spans="1:14">
      <c r="A28" s="9" t="s">
        <v>188</v>
      </c>
      <c r="B28" s="9"/>
      <c r="C28" s="9"/>
      <c r="D28" s="9"/>
      <c r="E28" s="9"/>
      <c r="F28" s="9"/>
      <c r="G28" s="9"/>
      <c r="H28" s="9"/>
      <c r="I28" s="9">
        <v>100</v>
      </c>
      <c r="J28" s="9"/>
      <c r="K28" s="9">
        <f>SUM(K13:K27)+N6</f>
        <v>100</v>
      </c>
      <c r="L28" s="9"/>
      <c r="M28" s="15" t="s">
        <v>98</v>
      </c>
      <c r="N28" s="15"/>
    </row>
    <row r="29" spans="1:14">
      <c r="A29" s="10" t="s">
        <v>189</v>
      </c>
      <c r="B29" s="11" t="s">
        <v>190</v>
      </c>
      <c r="C29" s="12"/>
      <c r="D29" s="12"/>
      <c r="E29" s="12"/>
      <c r="F29" s="12"/>
      <c r="G29" s="12"/>
      <c r="H29" s="12"/>
      <c r="I29" s="12"/>
      <c r="J29" s="12"/>
      <c r="K29" s="12"/>
      <c r="L29" s="12"/>
      <c r="M29" s="12"/>
      <c r="N29" s="16"/>
    </row>
    <row r="30" customFormat="1" ht="15.95" customHeight="1"/>
  </sheetData>
  <mergeCells count="11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10:A11"/>
    <mergeCell ref="A12:A27"/>
    <mergeCell ref="B13:B21"/>
    <mergeCell ref="B22:B26"/>
    <mergeCell ref="C14:C16"/>
    <mergeCell ref="C17:C20"/>
    <mergeCell ref="C22:C24"/>
    <mergeCell ref="C25:C26"/>
    <mergeCell ref="E4:E5"/>
    <mergeCell ref="N4:N5"/>
    <mergeCell ref="A4:B9"/>
    <mergeCell ref="C4:D5"/>
    <mergeCell ref="F4:G5"/>
    <mergeCell ref="H4:I5"/>
    <mergeCell ref="J4:K5"/>
    <mergeCell ref="L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9"/>
  <sheetViews>
    <sheetView workbookViewId="0">
      <selection activeCell="R11" sqref="R11"/>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398</v>
      </c>
      <c r="B1" s="1"/>
      <c r="C1" s="1"/>
      <c r="D1" s="1"/>
      <c r="E1" s="1"/>
      <c r="F1" s="1"/>
      <c r="G1" s="1"/>
      <c r="H1" s="1"/>
      <c r="I1" s="1"/>
      <c r="J1" s="1"/>
      <c r="K1" s="1"/>
      <c r="L1" s="1"/>
      <c r="M1" s="1"/>
      <c r="N1" s="1"/>
    </row>
    <row r="2" ht="15" customHeight="1" spans="1:14">
      <c r="A2" s="2" t="s">
        <v>101</v>
      </c>
      <c r="B2" s="2"/>
      <c r="C2" s="2" t="s">
        <v>214</v>
      </c>
      <c r="D2" s="2"/>
      <c r="E2" s="2"/>
      <c r="F2" s="2"/>
      <c r="G2" s="2"/>
      <c r="H2" s="2"/>
      <c r="I2" s="2"/>
      <c r="J2" s="2"/>
      <c r="K2" s="2"/>
      <c r="L2" s="2"/>
      <c r="M2" s="2"/>
      <c r="N2" s="2"/>
    </row>
    <row r="3" ht="15" customHeight="1" spans="1:14">
      <c r="A3" s="2" t="s">
        <v>103</v>
      </c>
      <c r="B3" s="2"/>
      <c r="C3" s="2" t="s">
        <v>104</v>
      </c>
      <c r="D3" s="2"/>
      <c r="E3" s="2"/>
      <c r="F3" s="2"/>
      <c r="G3" s="2"/>
      <c r="H3" s="2" t="s">
        <v>105</v>
      </c>
      <c r="I3" s="2"/>
      <c r="J3" s="2" t="s">
        <v>352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102.92</v>
      </c>
      <c r="F6" s="79">
        <f t="shared" si="0"/>
        <v>157.92</v>
      </c>
      <c r="G6" s="80"/>
      <c r="H6" s="79">
        <f t="shared" si="0"/>
        <v>78.09</v>
      </c>
      <c r="I6" s="80"/>
      <c r="J6" s="2">
        <v>10</v>
      </c>
      <c r="K6" s="2"/>
      <c r="L6" s="88">
        <f>H6/F6</f>
        <v>0.494490881458967</v>
      </c>
      <c r="M6" s="88"/>
      <c r="N6" s="2">
        <v>4.95</v>
      </c>
    </row>
    <row r="7" ht="15" customHeight="1" spans="1:14">
      <c r="A7" s="2"/>
      <c r="B7" s="2"/>
      <c r="C7" s="2" t="s">
        <v>111</v>
      </c>
      <c r="D7" s="2"/>
      <c r="E7" s="4">
        <v>100</v>
      </c>
      <c r="F7" s="4">
        <v>155</v>
      </c>
      <c r="G7" s="4"/>
      <c r="H7" s="4">
        <v>75.17</v>
      </c>
      <c r="I7" s="4"/>
      <c r="J7" s="2" t="s">
        <v>12</v>
      </c>
      <c r="K7" s="2"/>
      <c r="L7" s="2"/>
      <c r="M7" s="2"/>
      <c r="N7" s="2" t="s">
        <v>12</v>
      </c>
    </row>
    <row r="8" ht="15" customHeight="1" spans="1:14">
      <c r="A8" s="2"/>
      <c r="B8" s="2"/>
      <c r="C8" s="2" t="s">
        <v>112</v>
      </c>
      <c r="D8" s="2"/>
      <c r="E8" s="2">
        <v>2.92</v>
      </c>
      <c r="F8" s="2">
        <v>2.92</v>
      </c>
      <c r="G8" s="2"/>
      <c r="H8" s="2">
        <v>2.92</v>
      </c>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59" customHeight="1" spans="1:14">
      <c r="A11" s="2"/>
      <c r="B11" s="2" t="s">
        <v>424</v>
      </c>
      <c r="C11" s="2"/>
      <c r="D11" s="2"/>
      <c r="E11" s="2"/>
      <c r="F11" s="2"/>
      <c r="G11" s="2"/>
      <c r="H11" s="2" t="s">
        <v>425</v>
      </c>
      <c r="I11" s="2"/>
      <c r="J11" s="2"/>
      <c r="K11" s="2"/>
      <c r="L11" s="2"/>
      <c r="M11" s="2"/>
      <c r="N11" s="2"/>
    </row>
    <row r="12" ht="18.95" customHeight="1" spans="1:14">
      <c r="A12" s="81" t="s">
        <v>118</v>
      </c>
      <c r="B12" s="7" t="s">
        <v>26</v>
      </c>
      <c r="C12" s="7" t="s">
        <v>27</v>
      </c>
      <c r="D12" s="7" t="s">
        <v>28</v>
      </c>
      <c r="E12" s="7"/>
      <c r="F12" s="7"/>
      <c r="G12" s="7" t="s">
        <v>29</v>
      </c>
      <c r="H12" s="7" t="s">
        <v>30</v>
      </c>
      <c r="I12" s="7" t="s">
        <v>8</v>
      </c>
      <c r="J12" s="7"/>
      <c r="K12" s="7" t="s">
        <v>9</v>
      </c>
      <c r="L12" s="7"/>
      <c r="M12" s="7" t="s">
        <v>31</v>
      </c>
      <c r="N12" s="7"/>
    </row>
    <row r="13" ht="69" customHeight="1" spans="1:14">
      <c r="A13" s="82"/>
      <c r="B13" s="7" t="s">
        <v>119</v>
      </c>
      <c r="C13" s="7" t="s">
        <v>120</v>
      </c>
      <c r="D13" s="8" t="s">
        <v>426</v>
      </c>
      <c r="E13" s="8"/>
      <c r="F13" s="8"/>
      <c r="G13" s="105" t="s">
        <v>427</v>
      </c>
      <c r="H13" s="83" t="s">
        <v>428</v>
      </c>
      <c r="I13" s="7">
        <v>4</v>
      </c>
      <c r="J13" s="7"/>
      <c r="K13" s="7">
        <v>3.57</v>
      </c>
      <c r="L13" s="7"/>
      <c r="M13" s="17" t="s">
        <v>429</v>
      </c>
      <c r="N13" s="18"/>
    </row>
    <row r="14" ht="27" customHeight="1" spans="1:14">
      <c r="A14" s="82"/>
      <c r="B14" s="7"/>
      <c r="C14" s="7"/>
      <c r="D14" s="8" t="s">
        <v>430</v>
      </c>
      <c r="E14" s="8"/>
      <c r="F14" s="8"/>
      <c r="G14" s="105" t="s">
        <v>431</v>
      </c>
      <c r="H14" s="105" t="s">
        <v>431</v>
      </c>
      <c r="I14" s="7">
        <v>4</v>
      </c>
      <c r="J14" s="7"/>
      <c r="K14" s="7">
        <v>4</v>
      </c>
      <c r="L14" s="7"/>
      <c r="M14" s="7"/>
      <c r="N14" s="7"/>
    </row>
    <row r="15" ht="15" customHeight="1" spans="1:14">
      <c r="A15" s="82"/>
      <c r="B15" s="7"/>
      <c r="C15" s="7"/>
      <c r="D15" s="8" t="s">
        <v>432</v>
      </c>
      <c r="E15" s="8"/>
      <c r="F15" s="8"/>
      <c r="G15" s="105" t="s">
        <v>35</v>
      </c>
      <c r="H15" s="83" t="s">
        <v>35</v>
      </c>
      <c r="I15" s="7">
        <v>4</v>
      </c>
      <c r="J15" s="7"/>
      <c r="K15" s="7">
        <v>4</v>
      </c>
      <c r="L15" s="7"/>
      <c r="M15" s="7"/>
      <c r="N15" s="7"/>
    </row>
    <row r="16" ht="15" customHeight="1" spans="1:14">
      <c r="A16" s="82"/>
      <c r="B16" s="7"/>
      <c r="C16" s="7" t="s">
        <v>133</v>
      </c>
      <c r="D16" s="8" t="s">
        <v>433</v>
      </c>
      <c r="E16" s="8"/>
      <c r="F16" s="8"/>
      <c r="G16" s="105" t="s">
        <v>434</v>
      </c>
      <c r="H16" s="83" t="s">
        <v>35</v>
      </c>
      <c r="I16" s="7">
        <v>4</v>
      </c>
      <c r="J16" s="7"/>
      <c r="K16" s="7">
        <v>4</v>
      </c>
      <c r="L16" s="7"/>
      <c r="M16" s="7"/>
      <c r="N16" s="7"/>
    </row>
    <row r="17" ht="15" customHeight="1" spans="1:14">
      <c r="A17" s="82"/>
      <c r="B17" s="7"/>
      <c r="C17" s="7"/>
      <c r="D17" s="8" t="s">
        <v>144</v>
      </c>
      <c r="E17" s="8"/>
      <c r="F17" s="8"/>
      <c r="G17" s="105" t="s">
        <v>145</v>
      </c>
      <c r="H17" s="83" t="s">
        <v>146</v>
      </c>
      <c r="I17" s="7">
        <v>4</v>
      </c>
      <c r="J17" s="7"/>
      <c r="K17" s="7">
        <v>4</v>
      </c>
      <c r="L17" s="7"/>
      <c r="M17" s="7"/>
      <c r="N17" s="7"/>
    </row>
    <row r="18" ht="15" customHeight="1" spans="1:14">
      <c r="A18" s="82"/>
      <c r="B18" s="7"/>
      <c r="C18" s="7"/>
      <c r="D18" s="8" t="s">
        <v>435</v>
      </c>
      <c r="E18" s="8"/>
      <c r="F18" s="8"/>
      <c r="G18" s="105" t="s">
        <v>404</v>
      </c>
      <c r="H18" s="83" t="s">
        <v>35</v>
      </c>
      <c r="I18" s="7">
        <v>4</v>
      </c>
      <c r="J18" s="7"/>
      <c r="K18" s="7">
        <v>4</v>
      </c>
      <c r="L18" s="7"/>
      <c r="M18" s="7"/>
      <c r="N18" s="7"/>
    </row>
    <row r="19" ht="15" customHeight="1" spans="1:14">
      <c r="A19" s="82"/>
      <c r="B19" s="7"/>
      <c r="C19" s="7"/>
      <c r="D19" s="8" t="s">
        <v>335</v>
      </c>
      <c r="E19" s="8"/>
      <c r="F19" s="8"/>
      <c r="G19" s="105" t="s">
        <v>35</v>
      </c>
      <c r="H19" s="83" t="s">
        <v>35</v>
      </c>
      <c r="I19" s="7">
        <v>4</v>
      </c>
      <c r="J19" s="7"/>
      <c r="K19" s="7">
        <v>4</v>
      </c>
      <c r="L19" s="7"/>
      <c r="M19" s="7"/>
      <c r="N19" s="7"/>
    </row>
    <row r="20" ht="78" customHeight="1" spans="1:14">
      <c r="A20" s="82"/>
      <c r="B20" s="7"/>
      <c r="C20" s="7"/>
      <c r="D20" s="106" t="s">
        <v>436</v>
      </c>
      <c r="E20" s="106"/>
      <c r="F20" s="106"/>
      <c r="G20" s="105" t="s">
        <v>317</v>
      </c>
      <c r="H20" s="107" t="s">
        <v>375</v>
      </c>
      <c r="I20" s="7">
        <v>4</v>
      </c>
      <c r="J20" s="7"/>
      <c r="K20" s="7">
        <v>3.37</v>
      </c>
      <c r="L20" s="7"/>
      <c r="M20" s="17" t="s">
        <v>437</v>
      </c>
      <c r="N20" s="18"/>
    </row>
    <row r="21" ht="15" customHeight="1" spans="1:14">
      <c r="A21" s="82"/>
      <c r="B21" s="7"/>
      <c r="C21" s="7" t="s">
        <v>156</v>
      </c>
      <c r="D21" s="8" t="s">
        <v>337</v>
      </c>
      <c r="E21" s="8"/>
      <c r="F21" s="8"/>
      <c r="G21" s="83" t="s">
        <v>158</v>
      </c>
      <c r="H21" s="83" t="s">
        <v>35</v>
      </c>
      <c r="I21" s="7">
        <v>4</v>
      </c>
      <c r="J21" s="7"/>
      <c r="K21" s="7">
        <v>4</v>
      </c>
      <c r="L21" s="7"/>
      <c r="M21" s="7"/>
      <c r="N21" s="7"/>
    </row>
    <row r="22" ht="15" customHeight="1" spans="1:14">
      <c r="A22" s="82"/>
      <c r="B22" s="7"/>
      <c r="C22" s="7"/>
      <c r="D22" s="8" t="s">
        <v>438</v>
      </c>
      <c r="E22" s="8"/>
      <c r="F22" s="8"/>
      <c r="G22" s="83" t="s">
        <v>35</v>
      </c>
      <c r="H22" s="83" t="s">
        <v>35</v>
      </c>
      <c r="I22" s="7">
        <v>4</v>
      </c>
      <c r="J22" s="7"/>
      <c r="K22" s="7">
        <v>4</v>
      </c>
      <c r="L22" s="7"/>
      <c r="M22" s="7"/>
      <c r="N22" s="7"/>
    </row>
    <row r="23" ht="15" customHeight="1" spans="1:14">
      <c r="A23" s="82"/>
      <c r="B23" s="7"/>
      <c r="C23" s="7"/>
      <c r="D23" s="8" t="s">
        <v>439</v>
      </c>
      <c r="E23" s="8"/>
      <c r="F23" s="8"/>
      <c r="G23" s="83" t="s">
        <v>35</v>
      </c>
      <c r="H23" s="83" t="s">
        <v>35</v>
      </c>
      <c r="I23" s="7">
        <v>4</v>
      </c>
      <c r="J23" s="7"/>
      <c r="K23" s="7">
        <v>4</v>
      </c>
      <c r="L23" s="7"/>
      <c r="M23" s="7"/>
      <c r="N23" s="7"/>
    </row>
    <row r="24" ht="15" customHeight="1" spans="1:14">
      <c r="A24" s="82"/>
      <c r="B24" s="7"/>
      <c r="C24" s="7" t="s">
        <v>161</v>
      </c>
      <c r="D24" s="8" t="s">
        <v>162</v>
      </c>
      <c r="E24" s="8"/>
      <c r="F24" s="8"/>
      <c r="G24" s="83" t="s">
        <v>163</v>
      </c>
      <c r="H24" s="83" t="s">
        <v>35</v>
      </c>
      <c r="I24" s="7">
        <v>6</v>
      </c>
      <c r="J24" s="7"/>
      <c r="K24" s="7">
        <v>6</v>
      </c>
      <c r="L24" s="7"/>
      <c r="M24" s="7"/>
      <c r="N24" s="7"/>
    </row>
    <row r="25" ht="15" customHeight="1" spans="1:14">
      <c r="A25" s="82"/>
      <c r="B25" s="87" t="s">
        <v>164</v>
      </c>
      <c r="C25" s="7" t="s">
        <v>165</v>
      </c>
      <c r="D25" s="8" t="s">
        <v>166</v>
      </c>
      <c r="E25" s="8"/>
      <c r="F25" s="8"/>
      <c r="G25" s="85" t="s">
        <v>167</v>
      </c>
      <c r="H25" s="83" t="s">
        <v>35</v>
      </c>
      <c r="I25" s="7">
        <v>3</v>
      </c>
      <c r="J25" s="7"/>
      <c r="K25" s="7">
        <v>3</v>
      </c>
      <c r="L25" s="7"/>
      <c r="M25" s="7"/>
      <c r="N25" s="7"/>
    </row>
    <row r="26" ht="15" customHeight="1" spans="1:14">
      <c r="A26" s="82"/>
      <c r="B26" s="84"/>
      <c r="C26" s="7" t="s">
        <v>168</v>
      </c>
      <c r="D26" s="8" t="s">
        <v>411</v>
      </c>
      <c r="E26" s="8"/>
      <c r="F26" s="8"/>
      <c r="G26" s="85" t="s">
        <v>182</v>
      </c>
      <c r="H26" s="83" t="s">
        <v>35</v>
      </c>
      <c r="I26" s="7">
        <v>3</v>
      </c>
      <c r="J26" s="7"/>
      <c r="K26" s="7">
        <v>3</v>
      </c>
      <c r="L26" s="7"/>
      <c r="M26" s="7"/>
      <c r="N26" s="7"/>
    </row>
    <row r="27" ht="15" customHeight="1" spans="1:14">
      <c r="A27" s="82"/>
      <c r="B27" s="84"/>
      <c r="C27" s="7"/>
      <c r="D27" s="8" t="s">
        <v>414</v>
      </c>
      <c r="E27" s="8"/>
      <c r="F27" s="8"/>
      <c r="G27" s="85" t="s">
        <v>75</v>
      </c>
      <c r="H27" s="83" t="s">
        <v>35</v>
      </c>
      <c r="I27" s="7">
        <v>3</v>
      </c>
      <c r="J27" s="7"/>
      <c r="K27" s="7">
        <v>3</v>
      </c>
      <c r="L27" s="7"/>
      <c r="M27" s="7"/>
      <c r="N27" s="7"/>
    </row>
    <row r="28" ht="15" customHeight="1" spans="1:14">
      <c r="A28" s="82"/>
      <c r="B28" s="84"/>
      <c r="C28" s="87" t="s">
        <v>173</v>
      </c>
      <c r="D28" s="8" t="s">
        <v>440</v>
      </c>
      <c r="E28" s="8"/>
      <c r="F28" s="8"/>
      <c r="G28" s="85" t="s">
        <v>170</v>
      </c>
      <c r="H28" s="83" t="s">
        <v>35</v>
      </c>
      <c r="I28" s="7">
        <v>3</v>
      </c>
      <c r="J28" s="7"/>
      <c r="K28" s="7">
        <v>3</v>
      </c>
      <c r="L28" s="7"/>
      <c r="M28" s="7"/>
      <c r="N28" s="7"/>
    </row>
    <row r="29" ht="15" customHeight="1" spans="1:14">
      <c r="A29" s="82"/>
      <c r="B29" s="84"/>
      <c r="C29" s="89"/>
      <c r="D29" s="8" t="s">
        <v>176</v>
      </c>
      <c r="E29" s="8"/>
      <c r="F29" s="8"/>
      <c r="G29" s="85" t="s">
        <v>177</v>
      </c>
      <c r="H29" s="83" t="s">
        <v>35</v>
      </c>
      <c r="I29" s="7">
        <v>3</v>
      </c>
      <c r="J29" s="7"/>
      <c r="K29" s="7">
        <v>3</v>
      </c>
      <c r="L29" s="7"/>
      <c r="M29" s="7"/>
      <c r="N29" s="7"/>
    </row>
    <row r="30" ht="15" customHeight="1" spans="1:14">
      <c r="A30" s="82"/>
      <c r="B30" s="84"/>
      <c r="C30" s="7" t="s">
        <v>178</v>
      </c>
      <c r="D30" s="8" t="s">
        <v>441</v>
      </c>
      <c r="E30" s="8"/>
      <c r="F30" s="8"/>
      <c r="G30" s="85" t="s">
        <v>158</v>
      </c>
      <c r="H30" s="83" t="s">
        <v>35</v>
      </c>
      <c r="I30" s="7">
        <v>3</v>
      </c>
      <c r="J30" s="7"/>
      <c r="K30" s="7">
        <v>3</v>
      </c>
      <c r="L30" s="7"/>
      <c r="M30" s="7"/>
      <c r="N30" s="7"/>
    </row>
    <row r="31" ht="15" customHeight="1" spans="1:14">
      <c r="A31" s="82"/>
      <c r="B31" s="84"/>
      <c r="C31" s="7"/>
      <c r="D31" s="8" t="s">
        <v>442</v>
      </c>
      <c r="E31" s="8"/>
      <c r="F31" s="8"/>
      <c r="G31" s="85" t="s">
        <v>443</v>
      </c>
      <c r="H31" s="83" t="s">
        <v>35</v>
      </c>
      <c r="I31" s="7">
        <v>3</v>
      </c>
      <c r="J31" s="7"/>
      <c r="K31" s="7">
        <v>3</v>
      </c>
      <c r="L31" s="7"/>
      <c r="M31" s="7"/>
      <c r="N31" s="7"/>
    </row>
    <row r="32" ht="15" customHeight="1" spans="1:14">
      <c r="A32" s="82"/>
      <c r="B32" s="84"/>
      <c r="C32" s="7"/>
      <c r="D32" s="8" t="s">
        <v>444</v>
      </c>
      <c r="E32" s="8"/>
      <c r="F32" s="8"/>
      <c r="G32" s="85" t="s">
        <v>49</v>
      </c>
      <c r="H32" s="83" t="s">
        <v>35</v>
      </c>
      <c r="I32" s="7">
        <v>3</v>
      </c>
      <c r="J32" s="7"/>
      <c r="K32" s="7">
        <v>3</v>
      </c>
      <c r="L32" s="7"/>
      <c r="M32" s="7"/>
      <c r="N32" s="7"/>
    </row>
    <row r="33" ht="15" customHeight="1" spans="1:14">
      <c r="A33" s="82"/>
      <c r="B33" s="84"/>
      <c r="C33" s="7"/>
      <c r="D33" s="8" t="s">
        <v>413</v>
      </c>
      <c r="E33" s="8"/>
      <c r="F33" s="8"/>
      <c r="G33" s="85" t="s">
        <v>316</v>
      </c>
      <c r="H33" s="83" t="s">
        <v>35</v>
      </c>
      <c r="I33" s="7">
        <v>3</v>
      </c>
      <c r="J33" s="7"/>
      <c r="K33" s="7">
        <v>3</v>
      </c>
      <c r="L33" s="7"/>
      <c r="M33" s="7"/>
      <c r="N33" s="7"/>
    </row>
    <row r="34" ht="15" customHeight="1" spans="1:14">
      <c r="A34" s="82"/>
      <c r="B34" s="89"/>
      <c r="C34" s="7"/>
      <c r="D34" s="8" t="s">
        <v>181</v>
      </c>
      <c r="E34" s="8"/>
      <c r="F34" s="8"/>
      <c r="G34" s="85" t="s">
        <v>182</v>
      </c>
      <c r="H34" s="83" t="s">
        <v>35</v>
      </c>
      <c r="I34" s="7">
        <v>3</v>
      </c>
      <c r="J34" s="7"/>
      <c r="K34" s="7">
        <v>3</v>
      </c>
      <c r="L34" s="7"/>
      <c r="M34" s="7"/>
      <c r="N34" s="7"/>
    </row>
    <row r="35" ht="15" customHeight="1" spans="1:14">
      <c r="A35" s="82"/>
      <c r="B35" s="87" t="s">
        <v>183</v>
      </c>
      <c r="C35" s="87" t="s">
        <v>184</v>
      </c>
      <c r="D35" s="8" t="s">
        <v>185</v>
      </c>
      <c r="E35" s="8"/>
      <c r="F35" s="8"/>
      <c r="G35" s="85" t="s">
        <v>404</v>
      </c>
      <c r="H35" s="86" t="s">
        <v>76</v>
      </c>
      <c r="I35" s="7">
        <v>5</v>
      </c>
      <c r="J35" s="7"/>
      <c r="K35" s="7">
        <v>5</v>
      </c>
      <c r="L35" s="7"/>
      <c r="M35" s="7"/>
      <c r="N35" s="7"/>
    </row>
    <row r="36" ht="15" customHeight="1" spans="1:14">
      <c r="A36" s="90"/>
      <c r="B36" s="89"/>
      <c r="C36" s="89"/>
      <c r="D36" s="8" t="s">
        <v>187</v>
      </c>
      <c r="E36" s="8"/>
      <c r="F36" s="8"/>
      <c r="G36" s="85" t="s">
        <v>404</v>
      </c>
      <c r="H36" s="86" t="s">
        <v>445</v>
      </c>
      <c r="I36" s="7">
        <v>5</v>
      </c>
      <c r="J36" s="7"/>
      <c r="K36" s="7">
        <v>5</v>
      </c>
      <c r="L36" s="7"/>
      <c r="M36" s="7"/>
      <c r="N36" s="7"/>
    </row>
    <row r="37" ht="15" customHeight="1" spans="1:14">
      <c r="A37" s="9" t="s">
        <v>188</v>
      </c>
      <c r="B37" s="9"/>
      <c r="C37" s="9"/>
      <c r="D37" s="9"/>
      <c r="E37" s="9"/>
      <c r="F37" s="9"/>
      <c r="G37" s="9"/>
      <c r="H37" s="9"/>
      <c r="I37" s="9">
        <v>100</v>
      </c>
      <c r="J37" s="9"/>
      <c r="K37" s="108">
        <f>SUM(K13:L36)+N6</f>
        <v>93.89</v>
      </c>
      <c r="L37" s="108"/>
      <c r="M37" s="15" t="s">
        <v>98</v>
      </c>
      <c r="N37" s="15"/>
    </row>
    <row r="38" spans="1:14">
      <c r="A38" s="10" t="s">
        <v>189</v>
      </c>
      <c r="B38" s="11" t="s">
        <v>190</v>
      </c>
      <c r="C38" s="12"/>
      <c r="D38" s="12"/>
      <c r="E38" s="12"/>
      <c r="F38" s="12"/>
      <c r="G38" s="12"/>
      <c r="H38" s="12"/>
      <c r="I38" s="12"/>
      <c r="J38" s="12"/>
      <c r="K38" s="12"/>
      <c r="L38" s="12"/>
      <c r="M38" s="12"/>
      <c r="N38" s="16"/>
    </row>
    <row r="39" customFormat="1" ht="15.95" customHeight="1"/>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10:A11"/>
    <mergeCell ref="A12:A36"/>
    <mergeCell ref="B13:B24"/>
    <mergeCell ref="B25:B34"/>
    <mergeCell ref="B35:B36"/>
    <mergeCell ref="C13:C15"/>
    <mergeCell ref="C16:C20"/>
    <mergeCell ref="C21:C23"/>
    <mergeCell ref="C26:C27"/>
    <mergeCell ref="C28:C29"/>
    <mergeCell ref="C30:C34"/>
    <mergeCell ref="C35:C36"/>
    <mergeCell ref="E4:E5"/>
    <mergeCell ref="N4:N5"/>
    <mergeCell ref="A4:B9"/>
    <mergeCell ref="C4:D5"/>
    <mergeCell ref="F4:G5"/>
    <mergeCell ref="H4:I5"/>
    <mergeCell ref="J4:K5"/>
    <mergeCell ref="L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4"/>
  <sheetViews>
    <sheetView workbookViewId="0">
      <selection activeCell="O13" sqref="O13"/>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398</v>
      </c>
      <c r="B1" s="1"/>
      <c r="C1" s="1"/>
      <c r="D1" s="1"/>
      <c r="E1" s="1"/>
      <c r="F1" s="1"/>
      <c r="G1" s="1"/>
      <c r="H1" s="1"/>
      <c r="I1" s="1"/>
      <c r="J1" s="1"/>
      <c r="K1" s="1"/>
      <c r="L1" s="1"/>
      <c r="M1" s="1"/>
      <c r="N1" s="1"/>
    </row>
    <row r="2" ht="15" customHeight="1" spans="1:14">
      <c r="A2" s="2" t="s">
        <v>101</v>
      </c>
      <c r="B2" s="2"/>
      <c r="C2" s="2" t="s">
        <v>446</v>
      </c>
      <c r="D2" s="2"/>
      <c r="E2" s="2"/>
      <c r="F2" s="2"/>
      <c r="G2" s="2"/>
      <c r="H2" s="2"/>
      <c r="I2" s="2"/>
      <c r="J2" s="2"/>
      <c r="K2" s="2"/>
      <c r="L2" s="2"/>
      <c r="M2" s="2"/>
      <c r="N2" s="2"/>
    </row>
    <row r="3" ht="15" customHeight="1" spans="1:14">
      <c r="A3" s="2" t="s">
        <v>103</v>
      </c>
      <c r="B3" s="2"/>
      <c r="C3" s="2" t="s">
        <v>104</v>
      </c>
      <c r="D3" s="2"/>
      <c r="E3" s="2"/>
      <c r="F3" s="2"/>
      <c r="G3" s="2"/>
      <c r="H3" s="2" t="s">
        <v>105</v>
      </c>
      <c r="I3" s="2"/>
      <c r="J3" s="2" t="s">
        <v>352</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146.97</v>
      </c>
      <c r="F6" s="79">
        <f t="shared" si="0"/>
        <v>146.97</v>
      </c>
      <c r="G6" s="80"/>
      <c r="H6" s="79">
        <f t="shared" si="0"/>
        <v>105</v>
      </c>
      <c r="I6" s="80"/>
      <c r="J6" s="2">
        <v>10</v>
      </c>
      <c r="K6" s="2"/>
      <c r="L6" s="88">
        <f>H6/F6</f>
        <v>0.714431516636048</v>
      </c>
      <c r="M6" s="88"/>
      <c r="N6" s="2">
        <v>7.14</v>
      </c>
    </row>
    <row r="7" ht="15" customHeight="1" spans="1:14">
      <c r="A7" s="2"/>
      <c r="B7" s="2"/>
      <c r="C7" s="2" t="s">
        <v>111</v>
      </c>
      <c r="D7" s="2"/>
      <c r="E7" s="4">
        <v>146</v>
      </c>
      <c r="F7" s="4">
        <v>146</v>
      </c>
      <c r="G7" s="4"/>
      <c r="H7" s="4">
        <v>104.03</v>
      </c>
      <c r="I7" s="4"/>
      <c r="J7" s="2" t="s">
        <v>12</v>
      </c>
      <c r="K7" s="2"/>
      <c r="L7" s="2"/>
      <c r="M7" s="2"/>
      <c r="N7" s="2" t="s">
        <v>12</v>
      </c>
    </row>
    <row r="8" ht="15" customHeight="1" spans="1:14">
      <c r="A8" s="2"/>
      <c r="B8" s="2"/>
      <c r="C8" s="2" t="s">
        <v>112</v>
      </c>
      <c r="D8" s="2"/>
      <c r="E8" s="2">
        <v>0.97</v>
      </c>
      <c r="F8" s="2">
        <v>0.97</v>
      </c>
      <c r="G8" s="2"/>
      <c r="H8" s="2">
        <v>0.97</v>
      </c>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59" customHeight="1" spans="1:14">
      <c r="A11" s="2"/>
      <c r="B11" s="5" t="s">
        <v>447</v>
      </c>
      <c r="C11" s="5"/>
      <c r="D11" s="5"/>
      <c r="E11" s="5"/>
      <c r="F11" s="5"/>
      <c r="G11" s="5"/>
      <c r="H11" s="5" t="s">
        <v>448</v>
      </c>
      <c r="I11" s="5"/>
      <c r="J11" s="5"/>
      <c r="K11" s="5"/>
      <c r="L11" s="5"/>
      <c r="M11" s="5"/>
      <c r="N11" s="5"/>
    </row>
    <row r="12" ht="18.95" customHeight="1" spans="1:14">
      <c r="A12" s="81" t="s">
        <v>118</v>
      </c>
      <c r="B12" s="7" t="s">
        <v>26</v>
      </c>
      <c r="C12" s="7" t="s">
        <v>27</v>
      </c>
      <c r="D12" s="7" t="s">
        <v>28</v>
      </c>
      <c r="E12" s="7"/>
      <c r="F12" s="7"/>
      <c r="G12" s="7" t="s">
        <v>29</v>
      </c>
      <c r="H12" s="7" t="s">
        <v>30</v>
      </c>
      <c r="I12" s="7" t="s">
        <v>8</v>
      </c>
      <c r="J12" s="7"/>
      <c r="K12" s="7" t="s">
        <v>9</v>
      </c>
      <c r="L12" s="7"/>
      <c r="M12" s="7" t="s">
        <v>31</v>
      </c>
      <c r="N12" s="7"/>
    </row>
    <row r="13" ht="63" customHeight="1" spans="1:14">
      <c r="A13" s="82"/>
      <c r="B13" s="7" t="s">
        <v>119</v>
      </c>
      <c r="C13" s="7" t="s">
        <v>120</v>
      </c>
      <c r="D13" s="8" t="s">
        <v>449</v>
      </c>
      <c r="E13" s="8"/>
      <c r="F13" s="8"/>
      <c r="G13" s="83" t="s">
        <v>427</v>
      </c>
      <c r="H13" s="83" t="s">
        <v>428</v>
      </c>
      <c r="I13" s="7">
        <v>8</v>
      </c>
      <c r="J13" s="7"/>
      <c r="K13" s="7">
        <v>7.14</v>
      </c>
      <c r="L13" s="7"/>
      <c r="M13" s="17" t="s">
        <v>429</v>
      </c>
      <c r="N13" s="18"/>
    </row>
    <row r="14" ht="15" customHeight="1" spans="1:14">
      <c r="A14" s="82"/>
      <c r="B14" s="7"/>
      <c r="C14" s="7"/>
      <c r="D14" s="8" t="s">
        <v>450</v>
      </c>
      <c r="E14" s="8"/>
      <c r="F14" s="8"/>
      <c r="G14" s="83" t="s">
        <v>451</v>
      </c>
      <c r="H14" s="83" t="s">
        <v>451</v>
      </c>
      <c r="I14" s="7">
        <v>8</v>
      </c>
      <c r="J14" s="7"/>
      <c r="K14" s="7">
        <v>8</v>
      </c>
      <c r="L14" s="7"/>
      <c r="M14" s="7"/>
      <c r="N14" s="7"/>
    </row>
    <row r="15" ht="15" customHeight="1" spans="1:14">
      <c r="A15" s="82"/>
      <c r="B15" s="7"/>
      <c r="C15" s="7" t="s">
        <v>133</v>
      </c>
      <c r="D15" s="8" t="s">
        <v>452</v>
      </c>
      <c r="E15" s="8"/>
      <c r="F15" s="8"/>
      <c r="G15" s="83" t="s">
        <v>35</v>
      </c>
      <c r="H15" s="83" t="s">
        <v>35</v>
      </c>
      <c r="I15" s="7">
        <v>8</v>
      </c>
      <c r="J15" s="7"/>
      <c r="K15" s="7">
        <v>8</v>
      </c>
      <c r="L15" s="7"/>
      <c r="M15" s="7"/>
      <c r="N15" s="7"/>
    </row>
    <row r="16" ht="15" customHeight="1" spans="1:14">
      <c r="A16" s="82"/>
      <c r="B16" s="7"/>
      <c r="C16" s="7"/>
      <c r="D16" s="8" t="s">
        <v>453</v>
      </c>
      <c r="E16" s="8"/>
      <c r="F16" s="8"/>
      <c r="G16" s="83" t="s">
        <v>35</v>
      </c>
      <c r="H16" s="83" t="s">
        <v>35</v>
      </c>
      <c r="I16" s="7">
        <v>8</v>
      </c>
      <c r="J16" s="7"/>
      <c r="K16" s="7">
        <v>8</v>
      </c>
      <c r="L16" s="7"/>
      <c r="M16" s="7"/>
      <c r="N16" s="7"/>
    </row>
    <row r="17" ht="15" customHeight="1" spans="1:14">
      <c r="A17" s="82"/>
      <c r="B17" s="7"/>
      <c r="C17" s="7" t="s">
        <v>156</v>
      </c>
      <c r="D17" s="8" t="s">
        <v>454</v>
      </c>
      <c r="E17" s="8"/>
      <c r="F17" s="8"/>
      <c r="G17" s="83" t="s">
        <v>35</v>
      </c>
      <c r="H17" s="83" t="s">
        <v>35</v>
      </c>
      <c r="I17" s="7">
        <v>8</v>
      </c>
      <c r="J17" s="7"/>
      <c r="K17" s="7">
        <v>8</v>
      </c>
      <c r="L17" s="7"/>
      <c r="M17" s="7"/>
      <c r="N17" s="7"/>
    </row>
    <row r="18" ht="15" customHeight="1" spans="1:14">
      <c r="A18" s="82"/>
      <c r="B18" s="7"/>
      <c r="C18" s="7" t="s">
        <v>161</v>
      </c>
      <c r="D18" s="8" t="s">
        <v>162</v>
      </c>
      <c r="E18" s="8"/>
      <c r="F18" s="8"/>
      <c r="G18" s="83" t="s">
        <v>163</v>
      </c>
      <c r="H18" s="83" t="s">
        <v>35</v>
      </c>
      <c r="I18" s="7">
        <v>10</v>
      </c>
      <c r="J18" s="7"/>
      <c r="K18" s="7">
        <v>10</v>
      </c>
      <c r="L18" s="7"/>
      <c r="M18" s="7"/>
      <c r="N18" s="7"/>
    </row>
    <row r="19" ht="15" customHeight="1" spans="1:14">
      <c r="A19" s="82"/>
      <c r="B19" s="7" t="s">
        <v>164</v>
      </c>
      <c r="C19" s="7" t="s">
        <v>165</v>
      </c>
      <c r="D19" s="8" t="s">
        <v>455</v>
      </c>
      <c r="E19" s="8"/>
      <c r="F19" s="8"/>
      <c r="G19" s="83" t="s">
        <v>299</v>
      </c>
      <c r="H19" s="83" t="s">
        <v>35</v>
      </c>
      <c r="I19" s="7">
        <v>15</v>
      </c>
      <c r="J19" s="7"/>
      <c r="K19" s="7">
        <v>15</v>
      </c>
      <c r="L19" s="7"/>
      <c r="M19" s="7"/>
      <c r="N19" s="7"/>
    </row>
    <row r="20" ht="15" customHeight="1" spans="1:14">
      <c r="A20" s="82"/>
      <c r="B20" s="7"/>
      <c r="C20" s="7" t="s">
        <v>168</v>
      </c>
      <c r="D20" s="8" t="s">
        <v>411</v>
      </c>
      <c r="E20" s="8"/>
      <c r="F20" s="8"/>
      <c r="G20" s="85" t="s">
        <v>182</v>
      </c>
      <c r="H20" s="83" t="s">
        <v>35</v>
      </c>
      <c r="I20" s="7">
        <v>15</v>
      </c>
      <c r="J20" s="7"/>
      <c r="K20" s="7">
        <v>15</v>
      </c>
      <c r="L20" s="7"/>
      <c r="M20" s="7"/>
      <c r="N20" s="7"/>
    </row>
    <row r="21" ht="15" customHeight="1" spans="1:14">
      <c r="A21" s="82"/>
      <c r="B21" s="7" t="s">
        <v>183</v>
      </c>
      <c r="C21" s="7" t="s">
        <v>184</v>
      </c>
      <c r="D21" s="8" t="s">
        <v>456</v>
      </c>
      <c r="E21" s="8"/>
      <c r="F21" s="8"/>
      <c r="G21" s="85" t="s">
        <v>142</v>
      </c>
      <c r="H21" s="86" t="s">
        <v>445</v>
      </c>
      <c r="I21" s="7">
        <v>5</v>
      </c>
      <c r="J21" s="7"/>
      <c r="K21" s="7">
        <v>5</v>
      </c>
      <c r="L21" s="7"/>
      <c r="M21" s="7"/>
      <c r="N21" s="7"/>
    </row>
    <row r="22" ht="15" customHeight="1" spans="1:14">
      <c r="A22" s="82"/>
      <c r="B22" s="7"/>
      <c r="C22" s="7"/>
      <c r="D22" s="8" t="s">
        <v>457</v>
      </c>
      <c r="E22" s="8"/>
      <c r="F22" s="8"/>
      <c r="G22" s="85" t="s">
        <v>35</v>
      </c>
      <c r="H22" s="86" t="s">
        <v>76</v>
      </c>
      <c r="I22" s="7">
        <v>5</v>
      </c>
      <c r="J22" s="7"/>
      <c r="K22" s="7">
        <v>5</v>
      </c>
      <c r="L22" s="7"/>
      <c r="M22" s="7"/>
      <c r="N22" s="7"/>
    </row>
    <row r="23" ht="15" customHeight="1" spans="1:14">
      <c r="A23" s="9" t="s">
        <v>188</v>
      </c>
      <c r="B23" s="9"/>
      <c r="C23" s="9"/>
      <c r="D23" s="9"/>
      <c r="E23" s="9"/>
      <c r="F23" s="9"/>
      <c r="G23" s="9"/>
      <c r="H23" s="9"/>
      <c r="I23" s="9">
        <v>100</v>
      </c>
      <c r="J23" s="9"/>
      <c r="K23" s="9">
        <f>SUM(K13:K22)+N6</f>
        <v>96.28</v>
      </c>
      <c r="L23" s="9"/>
      <c r="M23" s="15" t="s">
        <v>98</v>
      </c>
      <c r="N23" s="15"/>
    </row>
    <row r="24" spans="1:14">
      <c r="A24" s="10" t="s">
        <v>189</v>
      </c>
      <c r="B24" s="11" t="s">
        <v>190</v>
      </c>
      <c r="C24" s="12"/>
      <c r="D24" s="12"/>
      <c r="E24" s="12"/>
      <c r="F24" s="12"/>
      <c r="G24" s="12"/>
      <c r="H24" s="12"/>
      <c r="I24" s="12"/>
      <c r="J24" s="12"/>
      <c r="K24" s="12"/>
      <c r="L24" s="12"/>
      <c r="M24" s="12"/>
      <c r="N24" s="16"/>
    </row>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10:A11"/>
    <mergeCell ref="A12:A22"/>
    <mergeCell ref="B13:B18"/>
    <mergeCell ref="B19:B20"/>
    <mergeCell ref="B21:B22"/>
    <mergeCell ref="C13:C14"/>
    <mergeCell ref="C15:C16"/>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A68"/>
  <sheetViews>
    <sheetView workbookViewId="0">
      <selection activeCell="B7" sqref="B7:D7"/>
    </sheetView>
  </sheetViews>
  <sheetFormatPr defaultColWidth="11" defaultRowHeight="15"/>
  <cols>
    <col min="1" max="1" width="24.7545454545455" style="20" customWidth="1"/>
    <col min="2" max="2" width="22.1272727272727" style="20" customWidth="1"/>
    <col min="3" max="3" width="23.6272727272727" style="20" customWidth="1"/>
    <col min="4" max="4" width="29.2454545454545" style="20" customWidth="1"/>
    <col min="5" max="5" width="14" style="20" customWidth="1"/>
    <col min="6" max="6" width="14.2454545454545" style="20" customWidth="1"/>
    <col min="7" max="7" width="13.2454545454545" style="20" customWidth="1"/>
    <col min="8" max="8" width="11.8727272727273" style="20" customWidth="1"/>
    <col min="9" max="9" width="24.6454545454545" style="20" customWidth="1"/>
    <col min="10" max="10" width="11.5545454545455" style="20"/>
    <col min="11" max="16378" width="11" style="20"/>
    <col min="16379" max="16384" width="11" style="21"/>
  </cols>
  <sheetData>
    <row r="1" s="20" customFormat="1" ht="64.5" customHeight="1" spans="1:9">
      <c r="A1" s="22" t="s">
        <v>458</v>
      </c>
      <c r="B1" s="22"/>
      <c r="C1" s="22"/>
      <c r="D1" s="22"/>
      <c r="E1" s="22"/>
      <c r="F1" s="22"/>
      <c r="G1" s="22"/>
      <c r="H1" s="22"/>
      <c r="I1" s="22"/>
    </row>
    <row r="2" s="20" customFormat="1" ht="30" customHeight="1" spans="1:9">
      <c r="A2" s="23" t="s">
        <v>1</v>
      </c>
      <c r="B2" s="24" t="s">
        <v>459</v>
      </c>
      <c r="C2" s="25"/>
      <c r="D2" s="25"/>
      <c r="E2" s="25"/>
      <c r="F2" s="25"/>
      <c r="G2" s="25"/>
      <c r="H2" s="25"/>
      <c r="I2" s="72"/>
    </row>
    <row r="3" s="20" customFormat="1" ht="26.25" customHeight="1" spans="1:9">
      <c r="A3" s="26" t="s">
        <v>3</v>
      </c>
      <c r="B3" s="27"/>
      <c r="C3" s="27" t="s">
        <v>4</v>
      </c>
      <c r="D3" s="28" t="s">
        <v>5</v>
      </c>
      <c r="E3" s="29" t="s">
        <v>6</v>
      </c>
      <c r="F3" s="30" t="s">
        <v>7</v>
      </c>
      <c r="G3" s="31"/>
      <c r="H3" s="32" t="s">
        <v>8</v>
      </c>
      <c r="I3" s="73" t="s">
        <v>9</v>
      </c>
    </row>
    <row r="4" s="20" customFormat="1" ht="23.25" customHeight="1" spans="1:9">
      <c r="A4" s="33"/>
      <c r="B4" s="34" t="s">
        <v>10</v>
      </c>
      <c r="C4" s="35">
        <f>SUM(C5:C6)</f>
        <v>827.97</v>
      </c>
      <c r="D4" s="35">
        <f>SUM(D5:D6)</f>
        <v>2339.72</v>
      </c>
      <c r="E4" s="35">
        <f>SUM(E5:E6)</f>
        <v>1238.49</v>
      </c>
      <c r="F4" s="94">
        <f t="shared" ref="F4:F6" si="0">E4/D4</f>
        <v>0.529332569709196</v>
      </c>
      <c r="G4" s="95"/>
      <c r="H4" s="44">
        <v>10</v>
      </c>
      <c r="I4" s="73">
        <v>5.29</v>
      </c>
    </row>
    <row r="5" s="20" customFormat="1" ht="23.25" customHeight="1" spans="1:9">
      <c r="A5" s="33"/>
      <c r="B5" s="39" t="s">
        <v>11</v>
      </c>
      <c r="C5" s="96">
        <f>646.97</f>
        <v>646.97</v>
      </c>
      <c r="D5" s="96">
        <f>661+25.93</f>
        <v>686.93</v>
      </c>
      <c r="E5" s="96">
        <v>650.04</v>
      </c>
      <c r="F5" s="97">
        <f t="shared" si="0"/>
        <v>0.946297293756278</v>
      </c>
      <c r="G5" s="98"/>
      <c r="H5" s="44" t="s">
        <v>12</v>
      </c>
      <c r="I5" s="44" t="s">
        <v>12</v>
      </c>
    </row>
    <row r="6" s="20" customFormat="1" ht="23.25" customHeight="1" spans="1:9">
      <c r="A6" s="45"/>
      <c r="B6" s="39" t="s">
        <v>13</v>
      </c>
      <c r="C6" s="96">
        <f>181</f>
        <v>181</v>
      </c>
      <c r="D6" s="96">
        <f>1171+481.79</f>
        <v>1652.79</v>
      </c>
      <c r="E6" s="96">
        <v>588.45</v>
      </c>
      <c r="F6" s="97">
        <f t="shared" si="0"/>
        <v>0.356034341930917</v>
      </c>
      <c r="G6" s="98"/>
      <c r="H6" s="44" t="s">
        <v>12</v>
      </c>
      <c r="I6" s="44" t="s">
        <v>12</v>
      </c>
    </row>
    <row r="7" s="20" customFormat="1" ht="23.25" customHeight="1" spans="1:9">
      <c r="A7" s="27" t="s">
        <v>14</v>
      </c>
      <c r="B7" s="26" t="s">
        <v>15</v>
      </c>
      <c r="C7" s="26"/>
      <c r="D7" s="26"/>
      <c r="E7" s="27" t="s">
        <v>16</v>
      </c>
      <c r="F7" s="27"/>
      <c r="G7" s="27"/>
      <c r="H7" s="27"/>
      <c r="I7" s="27"/>
    </row>
    <row r="8" s="20" customFormat="1" ht="60" customHeight="1" spans="1:9">
      <c r="A8" s="30"/>
      <c r="B8" s="39" t="s">
        <v>460</v>
      </c>
      <c r="C8" s="39"/>
      <c r="D8" s="39"/>
      <c r="E8" s="46" t="s">
        <v>461</v>
      </c>
      <c r="F8" s="46"/>
      <c r="G8" s="46"/>
      <c r="H8" s="46"/>
      <c r="I8" s="74"/>
    </row>
    <row r="9" s="20" customFormat="1" ht="45" customHeight="1" spans="1:9">
      <c r="A9" s="30"/>
      <c r="B9" s="39" t="s">
        <v>354</v>
      </c>
      <c r="C9" s="39"/>
      <c r="D9" s="39"/>
      <c r="E9" s="46" t="s">
        <v>462</v>
      </c>
      <c r="F9" s="46"/>
      <c r="G9" s="46"/>
      <c r="H9" s="46"/>
      <c r="I9" s="74"/>
    </row>
    <row r="10" s="20" customFormat="1" ht="79" customHeight="1" spans="1:9">
      <c r="A10" s="30"/>
      <c r="B10" s="39" t="s">
        <v>463</v>
      </c>
      <c r="C10" s="39"/>
      <c r="D10" s="39"/>
      <c r="E10" s="46" t="s">
        <v>464</v>
      </c>
      <c r="F10" s="46"/>
      <c r="G10" s="46"/>
      <c r="H10" s="46"/>
      <c r="I10" s="74"/>
    </row>
    <row r="11" s="20" customFormat="1" ht="82" customHeight="1" spans="1:9">
      <c r="A11" s="30"/>
      <c r="B11" s="39" t="s">
        <v>465</v>
      </c>
      <c r="C11" s="39"/>
      <c r="D11" s="39"/>
      <c r="E11" s="46" t="s">
        <v>466</v>
      </c>
      <c r="F11" s="46"/>
      <c r="G11" s="46"/>
      <c r="H11" s="46"/>
      <c r="I11" s="74"/>
    </row>
    <row r="12" s="20" customFormat="1" ht="23.25" customHeight="1" spans="1:9">
      <c r="A12" s="47" t="s">
        <v>25</v>
      </c>
      <c r="B12" s="28" t="s">
        <v>26</v>
      </c>
      <c r="C12" s="48" t="s">
        <v>27</v>
      </c>
      <c r="D12" s="29" t="s">
        <v>28</v>
      </c>
      <c r="E12" s="27" t="s">
        <v>29</v>
      </c>
      <c r="F12" s="27" t="s">
        <v>30</v>
      </c>
      <c r="G12" s="27" t="s">
        <v>8</v>
      </c>
      <c r="H12" s="27" t="s">
        <v>9</v>
      </c>
      <c r="I12" s="27" t="s">
        <v>31</v>
      </c>
    </row>
    <row r="13" s="20" customFormat="1" ht="23.25" customHeight="1" spans="1:9">
      <c r="A13" s="47"/>
      <c r="B13" s="49" t="s">
        <v>32</v>
      </c>
      <c r="C13" s="50" t="s">
        <v>33</v>
      </c>
      <c r="D13" s="51" t="s">
        <v>34</v>
      </c>
      <c r="E13" s="52" t="s">
        <v>35</v>
      </c>
      <c r="F13" s="53" t="s">
        <v>467</v>
      </c>
      <c r="G13" s="99">
        <v>2</v>
      </c>
      <c r="H13" s="99">
        <v>2</v>
      </c>
      <c r="I13" s="75"/>
    </row>
    <row r="14" s="20" customFormat="1" ht="72" customHeight="1" spans="1:9">
      <c r="A14" s="47"/>
      <c r="B14" s="55"/>
      <c r="C14" s="56"/>
      <c r="D14" s="51" t="s">
        <v>37</v>
      </c>
      <c r="E14" s="52" t="s">
        <v>35</v>
      </c>
      <c r="F14" s="53" t="s">
        <v>468</v>
      </c>
      <c r="G14" s="99">
        <v>2</v>
      </c>
      <c r="H14" s="99">
        <v>0.71</v>
      </c>
      <c r="I14" s="76" t="s">
        <v>469</v>
      </c>
    </row>
    <row r="15" s="20" customFormat="1" ht="87" customHeight="1" spans="1:9">
      <c r="A15" s="47"/>
      <c r="B15" s="55"/>
      <c r="C15" s="56"/>
      <c r="D15" s="51" t="s">
        <v>39</v>
      </c>
      <c r="E15" s="52" t="s">
        <v>40</v>
      </c>
      <c r="F15" s="53" t="s">
        <v>470</v>
      </c>
      <c r="G15" s="99">
        <v>2</v>
      </c>
      <c r="H15" s="99">
        <v>1.38</v>
      </c>
      <c r="I15" s="76" t="s">
        <v>471</v>
      </c>
    </row>
    <row r="16" s="20" customFormat="1" ht="95" customHeight="1" spans="1:9">
      <c r="A16" s="47"/>
      <c r="B16" s="55"/>
      <c r="C16" s="57"/>
      <c r="D16" s="51" t="s">
        <v>43</v>
      </c>
      <c r="E16" s="52" t="s">
        <v>44</v>
      </c>
      <c r="F16" s="53" t="s">
        <v>472</v>
      </c>
      <c r="G16" s="99">
        <v>2</v>
      </c>
      <c r="H16" s="99">
        <v>2</v>
      </c>
      <c r="I16" s="76" t="s">
        <v>473</v>
      </c>
    </row>
    <row r="17" s="20" customFormat="1" ht="23.25" customHeight="1" spans="1:9">
      <c r="A17" s="47"/>
      <c r="B17" s="55"/>
      <c r="C17" s="58" t="s">
        <v>47</v>
      </c>
      <c r="D17" s="51" t="s">
        <v>48</v>
      </c>
      <c r="E17" s="47" t="s">
        <v>49</v>
      </c>
      <c r="F17" s="47" t="s">
        <v>35</v>
      </c>
      <c r="G17" s="99">
        <v>2</v>
      </c>
      <c r="H17" s="99">
        <v>2</v>
      </c>
      <c r="I17" s="34"/>
    </row>
    <row r="18" s="20" customFormat="1" ht="23.25" customHeight="1" spans="1:9">
      <c r="A18" s="47"/>
      <c r="B18" s="55"/>
      <c r="C18" s="57"/>
      <c r="D18" s="51" t="s">
        <v>50</v>
      </c>
      <c r="E18" s="47" t="s">
        <v>51</v>
      </c>
      <c r="F18" s="47" t="s">
        <v>35</v>
      </c>
      <c r="G18" s="99">
        <v>2</v>
      </c>
      <c r="H18" s="99">
        <v>2</v>
      </c>
      <c r="I18" s="34"/>
    </row>
    <row r="19" s="20" customFormat="1" ht="23.25" customHeight="1" spans="1:9">
      <c r="A19" s="47"/>
      <c r="B19" s="55"/>
      <c r="C19" s="59" t="s">
        <v>52</v>
      </c>
      <c r="D19" s="51" t="s">
        <v>53</v>
      </c>
      <c r="E19" s="47" t="s">
        <v>51</v>
      </c>
      <c r="F19" s="47" t="s">
        <v>35</v>
      </c>
      <c r="G19" s="99">
        <v>2</v>
      </c>
      <c r="H19" s="99">
        <v>2</v>
      </c>
      <c r="I19" s="34"/>
    </row>
    <row r="20" s="20" customFormat="1" ht="23.25" customHeight="1" spans="1:9">
      <c r="A20" s="47"/>
      <c r="B20" s="55"/>
      <c r="C20" s="60" t="s">
        <v>54</v>
      </c>
      <c r="D20" s="51" t="s">
        <v>55</v>
      </c>
      <c r="E20" s="47" t="s">
        <v>51</v>
      </c>
      <c r="F20" s="47" t="s">
        <v>35</v>
      </c>
      <c r="G20" s="99">
        <v>2</v>
      </c>
      <c r="H20" s="99">
        <v>2</v>
      </c>
      <c r="I20" s="34"/>
    </row>
    <row r="21" s="20" customFormat="1" ht="23.25" customHeight="1" spans="1:9">
      <c r="A21" s="47"/>
      <c r="B21" s="55"/>
      <c r="C21" s="60" t="s">
        <v>56</v>
      </c>
      <c r="D21" s="51" t="s">
        <v>57</v>
      </c>
      <c r="E21" s="52" t="s">
        <v>40</v>
      </c>
      <c r="F21" s="47" t="s">
        <v>474</v>
      </c>
      <c r="G21" s="99">
        <v>2</v>
      </c>
      <c r="H21" s="99">
        <v>2</v>
      </c>
      <c r="I21" s="75"/>
    </row>
    <row r="22" s="20" customFormat="1" ht="23.25" customHeight="1" spans="1:9">
      <c r="A22" s="47"/>
      <c r="B22" s="61"/>
      <c r="C22" s="60" t="s">
        <v>58</v>
      </c>
      <c r="D22" s="51" t="s">
        <v>59</v>
      </c>
      <c r="E22" s="47" t="s">
        <v>49</v>
      </c>
      <c r="F22" s="47" t="s">
        <v>35</v>
      </c>
      <c r="G22" s="99">
        <v>2</v>
      </c>
      <c r="H22" s="99">
        <v>2</v>
      </c>
      <c r="I22" s="34"/>
    </row>
    <row r="23" s="20" customFormat="1" ht="23.25" customHeight="1" spans="1:9">
      <c r="A23" s="47"/>
      <c r="B23" s="62" t="s">
        <v>60</v>
      </c>
      <c r="C23" s="50" t="s">
        <v>61</v>
      </c>
      <c r="D23" s="51" t="s">
        <v>248</v>
      </c>
      <c r="E23" s="47" t="s">
        <v>63</v>
      </c>
      <c r="F23" s="47" t="s">
        <v>35</v>
      </c>
      <c r="G23" s="99">
        <v>1.5</v>
      </c>
      <c r="H23" s="99">
        <v>1.5</v>
      </c>
      <c r="I23" s="34"/>
    </row>
    <row r="24" s="20" customFormat="1" ht="97" customHeight="1" spans="1:9">
      <c r="A24" s="47"/>
      <c r="B24" s="64"/>
      <c r="C24" s="56"/>
      <c r="D24" s="51" t="s">
        <v>475</v>
      </c>
      <c r="E24" s="47" t="s">
        <v>63</v>
      </c>
      <c r="F24" s="47" t="s">
        <v>476</v>
      </c>
      <c r="G24" s="99">
        <v>1.5</v>
      </c>
      <c r="H24" s="99">
        <v>1.34</v>
      </c>
      <c r="I24" s="77" t="s">
        <v>477</v>
      </c>
    </row>
    <row r="25" s="20" customFormat="1" ht="23.25" customHeight="1" spans="1:9">
      <c r="A25" s="47"/>
      <c r="B25" s="64"/>
      <c r="C25" s="56"/>
      <c r="D25" s="51" t="s">
        <v>250</v>
      </c>
      <c r="E25" s="47" t="s">
        <v>63</v>
      </c>
      <c r="F25" s="47" t="s">
        <v>35</v>
      </c>
      <c r="G25" s="99">
        <v>1.5</v>
      </c>
      <c r="H25" s="99">
        <v>1.5</v>
      </c>
      <c r="I25" s="34"/>
    </row>
    <row r="26" s="20" customFormat="1" ht="23.25" customHeight="1" spans="1:9">
      <c r="A26" s="47"/>
      <c r="B26" s="64"/>
      <c r="C26" s="56"/>
      <c r="D26" s="51" t="s">
        <v>252</v>
      </c>
      <c r="E26" s="47" t="s">
        <v>63</v>
      </c>
      <c r="F26" s="47" t="s">
        <v>35</v>
      </c>
      <c r="G26" s="99">
        <v>1.5</v>
      </c>
      <c r="H26" s="99">
        <v>1.5</v>
      </c>
      <c r="I26" s="34"/>
    </row>
    <row r="27" s="20" customFormat="1" ht="23.25" customHeight="1" spans="1:9">
      <c r="A27" s="47"/>
      <c r="B27" s="64"/>
      <c r="C27" s="56"/>
      <c r="D27" s="51" t="s">
        <v>478</v>
      </c>
      <c r="E27" s="47" t="s">
        <v>479</v>
      </c>
      <c r="F27" s="47" t="s">
        <v>479</v>
      </c>
      <c r="G27" s="99">
        <v>1.5</v>
      </c>
      <c r="H27" s="99">
        <v>1.5</v>
      </c>
      <c r="I27" s="34"/>
    </row>
    <row r="28" s="20" customFormat="1" ht="23.25" customHeight="1" spans="1:9">
      <c r="A28" s="47"/>
      <c r="B28" s="64"/>
      <c r="C28" s="56"/>
      <c r="D28" s="51" t="s">
        <v>480</v>
      </c>
      <c r="E28" s="47" t="s">
        <v>481</v>
      </c>
      <c r="F28" s="47" t="s">
        <v>481</v>
      </c>
      <c r="G28" s="99">
        <v>1.5</v>
      </c>
      <c r="H28" s="99">
        <v>1.5</v>
      </c>
      <c r="I28" s="34"/>
    </row>
    <row r="29" s="20" customFormat="1" ht="23.25" customHeight="1" spans="1:9">
      <c r="A29" s="47"/>
      <c r="B29" s="64"/>
      <c r="C29" s="56"/>
      <c r="D29" s="51" t="s">
        <v>482</v>
      </c>
      <c r="E29" s="47" t="s">
        <v>483</v>
      </c>
      <c r="F29" s="47" t="s">
        <v>483</v>
      </c>
      <c r="G29" s="99">
        <v>1.5</v>
      </c>
      <c r="H29" s="99">
        <v>1.5</v>
      </c>
      <c r="I29" s="34"/>
    </row>
    <row r="30" s="20" customFormat="1" ht="23.25" customHeight="1" spans="1:9">
      <c r="A30" s="47"/>
      <c r="B30" s="64"/>
      <c r="C30" s="56"/>
      <c r="D30" s="51" t="s">
        <v>262</v>
      </c>
      <c r="E30" s="47" t="s">
        <v>35</v>
      </c>
      <c r="F30" s="47" t="s">
        <v>35</v>
      </c>
      <c r="G30" s="99">
        <v>1.5</v>
      </c>
      <c r="H30" s="99">
        <v>1.5</v>
      </c>
      <c r="I30" s="34"/>
    </row>
    <row r="31" s="20" customFormat="1" ht="94" customHeight="1" spans="1:9">
      <c r="A31" s="47"/>
      <c r="B31" s="64"/>
      <c r="C31" s="56"/>
      <c r="D31" s="51" t="s">
        <v>484</v>
      </c>
      <c r="E31" s="47" t="s">
        <v>35</v>
      </c>
      <c r="F31" s="47" t="s">
        <v>263</v>
      </c>
      <c r="G31" s="99">
        <v>1.5</v>
      </c>
      <c r="H31" s="99">
        <v>1.2</v>
      </c>
      <c r="I31" s="77" t="s">
        <v>485</v>
      </c>
    </row>
    <row r="32" s="20" customFormat="1" ht="23.25" customHeight="1" spans="1:9">
      <c r="A32" s="47"/>
      <c r="B32" s="64"/>
      <c r="C32" s="56"/>
      <c r="D32" s="51" t="s">
        <v>265</v>
      </c>
      <c r="E32" s="47" t="s">
        <v>142</v>
      </c>
      <c r="F32" s="47" t="s">
        <v>35</v>
      </c>
      <c r="G32" s="99">
        <v>1.5</v>
      </c>
      <c r="H32" s="99">
        <v>1.5</v>
      </c>
      <c r="I32" s="34"/>
    </row>
    <row r="33" s="20" customFormat="1" ht="23.25" customHeight="1" spans="1:9">
      <c r="A33" s="47"/>
      <c r="B33" s="64"/>
      <c r="C33" s="56"/>
      <c r="D33" s="51" t="s">
        <v>266</v>
      </c>
      <c r="E33" s="47" t="s">
        <v>142</v>
      </c>
      <c r="F33" s="47" t="s">
        <v>35</v>
      </c>
      <c r="G33" s="99">
        <v>1.5</v>
      </c>
      <c r="H33" s="99">
        <v>1.5</v>
      </c>
      <c r="I33" s="34"/>
    </row>
    <row r="34" s="20" customFormat="1" ht="23.25" customHeight="1" spans="1:9">
      <c r="A34" s="47"/>
      <c r="B34" s="64"/>
      <c r="C34" s="56"/>
      <c r="D34" s="51" t="s">
        <v>267</v>
      </c>
      <c r="E34" s="47" t="s">
        <v>142</v>
      </c>
      <c r="F34" s="47" t="s">
        <v>35</v>
      </c>
      <c r="G34" s="99">
        <v>1.5</v>
      </c>
      <c r="H34" s="99">
        <v>1.5</v>
      </c>
      <c r="I34" s="34"/>
    </row>
    <row r="35" s="20" customFormat="1" ht="23.25" customHeight="1" spans="1:9">
      <c r="A35" s="47"/>
      <c r="B35" s="64"/>
      <c r="C35" s="56"/>
      <c r="D35" s="51" t="s">
        <v>486</v>
      </c>
      <c r="E35" s="47" t="s">
        <v>137</v>
      </c>
      <c r="F35" s="53" t="s">
        <v>487</v>
      </c>
      <c r="G35" s="99">
        <v>1.5</v>
      </c>
      <c r="H35" s="99">
        <v>1.5</v>
      </c>
      <c r="I35" s="34"/>
    </row>
    <row r="36" s="20" customFormat="1" ht="23.25" customHeight="1" spans="1:9">
      <c r="A36" s="47"/>
      <c r="B36" s="64"/>
      <c r="C36" s="56"/>
      <c r="D36" s="51" t="s">
        <v>377</v>
      </c>
      <c r="E36" s="47" t="s">
        <v>145</v>
      </c>
      <c r="F36" s="53" t="s">
        <v>146</v>
      </c>
      <c r="G36" s="99">
        <v>1.5</v>
      </c>
      <c r="H36" s="99">
        <v>0</v>
      </c>
      <c r="I36" s="77" t="s">
        <v>488</v>
      </c>
    </row>
    <row r="37" s="20" customFormat="1" ht="23.25" customHeight="1" spans="1:9">
      <c r="A37" s="47"/>
      <c r="B37" s="64"/>
      <c r="C37" s="56"/>
      <c r="D37" s="51" t="s">
        <v>489</v>
      </c>
      <c r="E37" s="47" t="s">
        <v>145</v>
      </c>
      <c r="F37" s="53" t="s">
        <v>146</v>
      </c>
      <c r="G37" s="99">
        <v>1.5</v>
      </c>
      <c r="H37" s="99">
        <v>0</v>
      </c>
      <c r="I37" s="77" t="s">
        <v>488</v>
      </c>
    </row>
    <row r="38" s="20" customFormat="1" ht="90" customHeight="1" spans="1:9">
      <c r="A38" s="47"/>
      <c r="B38" s="64"/>
      <c r="C38" s="56"/>
      <c r="D38" s="51" t="s">
        <v>490</v>
      </c>
      <c r="E38" s="47" t="s">
        <v>155</v>
      </c>
      <c r="F38" s="53" t="s">
        <v>491</v>
      </c>
      <c r="G38" s="99">
        <v>1.5</v>
      </c>
      <c r="H38" s="99">
        <v>0.94</v>
      </c>
      <c r="I38" s="77" t="s">
        <v>492</v>
      </c>
    </row>
    <row r="39" s="20" customFormat="1" ht="62" customHeight="1" spans="1:9">
      <c r="A39" s="47"/>
      <c r="B39" s="64"/>
      <c r="C39" s="56"/>
      <c r="D39" s="51" t="s">
        <v>493</v>
      </c>
      <c r="E39" s="47" t="s">
        <v>139</v>
      </c>
      <c r="F39" s="47" t="s">
        <v>35</v>
      </c>
      <c r="G39" s="99">
        <v>1.5</v>
      </c>
      <c r="H39" s="99">
        <v>1.49</v>
      </c>
      <c r="I39" s="77" t="s">
        <v>494</v>
      </c>
    </row>
    <row r="40" s="20" customFormat="1" ht="23.25" customHeight="1" spans="1:9">
      <c r="A40" s="47"/>
      <c r="B40" s="64"/>
      <c r="C40" s="56"/>
      <c r="D40" s="51" t="s">
        <v>495</v>
      </c>
      <c r="E40" s="47" t="s">
        <v>35</v>
      </c>
      <c r="F40" s="47" t="s">
        <v>35</v>
      </c>
      <c r="G40" s="99">
        <v>1.5</v>
      </c>
      <c r="H40" s="99">
        <v>1.5</v>
      </c>
      <c r="I40" s="34"/>
    </row>
    <row r="41" s="20" customFormat="1" ht="147" customHeight="1" spans="1:9">
      <c r="A41" s="47"/>
      <c r="B41" s="64"/>
      <c r="C41" s="56"/>
      <c r="D41" s="51" t="s">
        <v>383</v>
      </c>
      <c r="E41" s="47" t="s">
        <v>150</v>
      </c>
      <c r="F41" s="47" t="s">
        <v>496</v>
      </c>
      <c r="G41" s="99">
        <v>1.5</v>
      </c>
      <c r="H41" s="99">
        <v>0.56</v>
      </c>
      <c r="I41" s="77" t="s">
        <v>497</v>
      </c>
    </row>
    <row r="42" s="20" customFormat="1" ht="51" customHeight="1" spans="1:9">
      <c r="A42" s="47"/>
      <c r="B42" s="64"/>
      <c r="C42" s="56"/>
      <c r="D42" s="51" t="s">
        <v>498</v>
      </c>
      <c r="E42" s="47" t="s">
        <v>139</v>
      </c>
      <c r="F42" s="47" t="s">
        <v>35</v>
      </c>
      <c r="G42" s="99">
        <v>1.5</v>
      </c>
      <c r="H42" s="99">
        <v>1.49</v>
      </c>
      <c r="I42" s="77" t="s">
        <v>494</v>
      </c>
    </row>
    <row r="43" s="20" customFormat="1" ht="23.25" customHeight="1" spans="1:9">
      <c r="A43" s="47"/>
      <c r="B43" s="64"/>
      <c r="C43" s="56"/>
      <c r="D43" s="51" t="s">
        <v>499</v>
      </c>
      <c r="E43" s="47" t="s">
        <v>35</v>
      </c>
      <c r="F43" s="47" t="s">
        <v>35</v>
      </c>
      <c r="G43" s="99">
        <v>1.5</v>
      </c>
      <c r="H43" s="99">
        <v>1.5</v>
      </c>
      <c r="I43" s="34"/>
    </row>
    <row r="44" s="20" customFormat="1" ht="23.25" customHeight="1" spans="1:9">
      <c r="A44" s="47"/>
      <c r="B44" s="64"/>
      <c r="C44" s="56"/>
      <c r="D44" s="51" t="s">
        <v>500</v>
      </c>
      <c r="E44" s="47" t="s">
        <v>177</v>
      </c>
      <c r="F44" s="47" t="s">
        <v>35</v>
      </c>
      <c r="G44" s="99">
        <v>1.5</v>
      </c>
      <c r="H44" s="99">
        <v>1.5</v>
      </c>
      <c r="I44" s="34"/>
    </row>
    <row r="45" s="20" customFormat="1" ht="23.25" customHeight="1" spans="1:9">
      <c r="A45" s="47"/>
      <c r="B45" s="64"/>
      <c r="C45" s="56"/>
      <c r="D45" s="51" t="s">
        <v>287</v>
      </c>
      <c r="E45" s="47" t="s">
        <v>158</v>
      </c>
      <c r="F45" s="47" t="s">
        <v>35</v>
      </c>
      <c r="G45" s="99">
        <v>1.5</v>
      </c>
      <c r="H45" s="99">
        <v>1.5</v>
      </c>
      <c r="I45" s="34"/>
    </row>
    <row r="46" s="20" customFormat="1" ht="23.25" customHeight="1" spans="1:9">
      <c r="A46" s="47"/>
      <c r="B46" s="64"/>
      <c r="C46" s="56"/>
      <c r="D46" s="51" t="s">
        <v>288</v>
      </c>
      <c r="E46" s="47" t="s">
        <v>158</v>
      </c>
      <c r="F46" s="47" t="s">
        <v>35</v>
      </c>
      <c r="G46" s="99">
        <v>1.5</v>
      </c>
      <c r="H46" s="99">
        <v>1.5</v>
      </c>
      <c r="I46" s="34"/>
    </row>
    <row r="47" s="20" customFormat="1" ht="23.25" customHeight="1" spans="1:9">
      <c r="A47" s="47"/>
      <c r="B47" s="64"/>
      <c r="C47" s="100"/>
      <c r="D47" s="51" t="s">
        <v>289</v>
      </c>
      <c r="E47" s="47" t="s">
        <v>163</v>
      </c>
      <c r="F47" s="47" t="s">
        <v>35</v>
      </c>
      <c r="G47" s="99">
        <v>2</v>
      </c>
      <c r="H47" s="99">
        <v>2</v>
      </c>
      <c r="I47" s="34"/>
    </row>
    <row r="48" s="20" customFormat="1" ht="23.25" customHeight="1" spans="1:9">
      <c r="A48" s="47"/>
      <c r="B48" s="64"/>
      <c r="C48" s="47" t="s">
        <v>73</v>
      </c>
      <c r="D48" s="51" t="s">
        <v>290</v>
      </c>
      <c r="E48" s="47" t="s">
        <v>177</v>
      </c>
      <c r="F48" s="47" t="s">
        <v>35</v>
      </c>
      <c r="G48" s="99">
        <v>1.5</v>
      </c>
      <c r="H48" s="99">
        <v>1.5</v>
      </c>
      <c r="I48" s="34"/>
    </row>
    <row r="49" s="20" customFormat="1" ht="23.25" customHeight="1" spans="1:9">
      <c r="A49" s="47"/>
      <c r="B49" s="64"/>
      <c r="C49" s="47"/>
      <c r="D49" s="51" t="s">
        <v>291</v>
      </c>
      <c r="E49" s="47" t="s">
        <v>139</v>
      </c>
      <c r="F49" s="53" t="s">
        <v>263</v>
      </c>
      <c r="G49" s="99">
        <v>1.5</v>
      </c>
      <c r="H49" s="99">
        <v>1.5</v>
      </c>
      <c r="I49" s="34"/>
    </row>
    <row r="50" s="20" customFormat="1" ht="26" customHeight="1" spans="1:9">
      <c r="A50" s="47"/>
      <c r="B50" s="64"/>
      <c r="C50" s="47"/>
      <c r="D50" s="51" t="s">
        <v>294</v>
      </c>
      <c r="E50" s="47" t="s">
        <v>177</v>
      </c>
      <c r="F50" s="47" t="s">
        <v>35</v>
      </c>
      <c r="G50" s="99">
        <v>1.5</v>
      </c>
      <c r="H50" s="99">
        <v>1.5</v>
      </c>
      <c r="I50" s="34"/>
    </row>
    <row r="51" s="20" customFormat="1" ht="23.25" customHeight="1" spans="1:9">
      <c r="A51" s="47"/>
      <c r="B51" s="64"/>
      <c r="C51" s="47"/>
      <c r="D51" s="51" t="s">
        <v>295</v>
      </c>
      <c r="E51" s="47" t="s">
        <v>175</v>
      </c>
      <c r="F51" s="47" t="s">
        <v>35</v>
      </c>
      <c r="G51" s="99">
        <v>1.5</v>
      </c>
      <c r="H51" s="99">
        <v>1.5</v>
      </c>
      <c r="I51" s="34"/>
    </row>
    <row r="52" s="20" customFormat="1" ht="27" customHeight="1" spans="1:9">
      <c r="A52" s="47"/>
      <c r="B52" s="64"/>
      <c r="C52" s="47"/>
      <c r="D52" s="51" t="s">
        <v>296</v>
      </c>
      <c r="E52" s="47" t="s">
        <v>175</v>
      </c>
      <c r="F52" s="47" t="s">
        <v>35</v>
      </c>
      <c r="G52" s="99">
        <v>1.5</v>
      </c>
      <c r="H52" s="99">
        <v>1.5</v>
      </c>
      <c r="I52" s="34"/>
    </row>
    <row r="53" s="20" customFormat="1" ht="23.25" customHeight="1" spans="1:9">
      <c r="A53" s="47"/>
      <c r="B53" s="64"/>
      <c r="C53" s="47"/>
      <c r="D53" s="51" t="s">
        <v>297</v>
      </c>
      <c r="E53" s="47" t="s">
        <v>182</v>
      </c>
      <c r="F53" s="47" t="s">
        <v>35</v>
      </c>
      <c r="G53" s="99">
        <v>1.5</v>
      </c>
      <c r="H53" s="99">
        <v>1.5</v>
      </c>
      <c r="I53" s="34"/>
    </row>
    <row r="54" s="20" customFormat="1" ht="23.25" customHeight="1" spans="1:9">
      <c r="A54" s="47"/>
      <c r="B54" s="64"/>
      <c r="C54" s="50" t="s">
        <v>83</v>
      </c>
      <c r="D54" s="66" t="s">
        <v>84</v>
      </c>
      <c r="E54" s="47" t="s">
        <v>85</v>
      </c>
      <c r="F54" s="47" t="s">
        <v>35</v>
      </c>
      <c r="G54" s="101">
        <v>1.5</v>
      </c>
      <c r="H54" s="101">
        <v>1.5</v>
      </c>
      <c r="I54" s="34"/>
    </row>
    <row r="55" s="20" customFormat="1" ht="23.25" customHeight="1" spans="1:9">
      <c r="A55" s="47"/>
      <c r="B55" s="102"/>
      <c r="C55" s="57"/>
      <c r="D55" s="66" t="s">
        <v>86</v>
      </c>
      <c r="E55" s="47" t="s">
        <v>87</v>
      </c>
      <c r="F55" s="47" t="s">
        <v>35</v>
      </c>
      <c r="G55" s="101">
        <v>1.5</v>
      </c>
      <c r="H55" s="101">
        <v>1.5</v>
      </c>
      <c r="I55" s="34"/>
    </row>
    <row r="56" s="20" customFormat="1" ht="23.25" customHeight="1" spans="1:9">
      <c r="A56" s="47"/>
      <c r="B56" s="67" t="s">
        <v>89</v>
      </c>
      <c r="C56" s="59" t="s">
        <v>90</v>
      </c>
      <c r="D56" s="51" t="s">
        <v>91</v>
      </c>
      <c r="E56" s="47" t="s">
        <v>92</v>
      </c>
      <c r="F56" s="47" t="s">
        <v>35</v>
      </c>
      <c r="G56" s="99">
        <v>3.33</v>
      </c>
      <c r="H56" s="99">
        <v>3.33</v>
      </c>
      <c r="I56" s="34"/>
    </row>
    <row r="57" s="20" customFormat="1" ht="23.25" customHeight="1" spans="1:9">
      <c r="A57" s="47"/>
      <c r="B57" s="55"/>
      <c r="C57" s="60" t="s">
        <v>93</v>
      </c>
      <c r="D57" s="51" t="s">
        <v>94</v>
      </c>
      <c r="E57" s="47" t="s">
        <v>92</v>
      </c>
      <c r="F57" s="47" t="s">
        <v>35</v>
      </c>
      <c r="G57" s="99">
        <v>3.33</v>
      </c>
      <c r="H57" s="99">
        <v>3.33</v>
      </c>
      <c r="I57" s="34"/>
    </row>
    <row r="58" s="20" customFormat="1" ht="23.25" customHeight="1" spans="1:9">
      <c r="A58" s="47"/>
      <c r="B58" s="55"/>
      <c r="C58" s="50" t="s">
        <v>95</v>
      </c>
      <c r="D58" s="68" t="s">
        <v>96</v>
      </c>
      <c r="E58" s="47" t="s">
        <v>92</v>
      </c>
      <c r="F58" s="47" t="s">
        <v>35</v>
      </c>
      <c r="G58" s="99">
        <v>3.34</v>
      </c>
      <c r="H58" s="99">
        <v>3.34</v>
      </c>
      <c r="I58" s="34"/>
    </row>
    <row r="59" s="20" customFormat="1" ht="23.25" customHeight="1" spans="1:9">
      <c r="A59" s="47"/>
      <c r="B59" s="47" t="s">
        <v>78</v>
      </c>
      <c r="C59" s="69" t="s">
        <v>298</v>
      </c>
      <c r="D59" s="68" t="s">
        <v>79</v>
      </c>
      <c r="E59" s="47" t="s">
        <v>142</v>
      </c>
      <c r="F59" s="53" t="s">
        <v>76</v>
      </c>
      <c r="G59" s="99">
        <v>3.33</v>
      </c>
      <c r="H59" s="99">
        <v>3.33</v>
      </c>
      <c r="I59" s="34"/>
    </row>
    <row r="60" s="20" customFormat="1" ht="23.25" customHeight="1" spans="1:9">
      <c r="A60" s="47"/>
      <c r="B60" s="47"/>
      <c r="C60" s="47" t="s">
        <v>300</v>
      </c>
      <c r="D60" s="68" t="s">
        <v>82</v>
      </c>
      <c r="E60" s="47" t="s">
        <v>501</v>
      </c>
      <c r="F60" s="53" t="s">
        <v>76</v>
      </c>
      <c r="G60" s="99">
        <v>3.33</v>
      </c>
      <c r="H60" s="99">
        <v>3.33</v>
      </c>
      <c r="I60" s="34"/>
    </row>
    <row r="61" s="20" customFormat="1" ht="23.25" customHeight="1" spans="1:9">
      <c r="A61" s="47"/>
      <c r="B61" s="47"/>
      <c r="C61" s="47" t="s">
        <v>301</v>
      </c>
      <c r="D61" s="39" t="s">
        <v>302</v>
      </c>
      <c r="E61" s="47" t="s">
        <v>142</v>
      </c>
      <c r="F61" s="53" t="s">
        <v>76</v>
      </c>
      <c r="G61" s="99">
        <v>3.34</v>
      </c>
      <c r="H61" s="99">
        <v>3.34</v>
      </c>
      <c r="I61" s="34"/>
    </row>
    <row r="62" s="20" customFormat="1" ht="23.25" customHeight="1" spans="1:9">
      <c r="A62" s="30" t="s">
        <v>97</v>
      </c>
      <c r="B62" s="103"/>
      <c r="C62" s="103"/>
      <c r="D62" s="103"/>
      <c r="E62" s="103"/>
      <c r="F62" s="103"/>
      <c r="G62" s="31"/>
      <c r="H62" s="104">
        <f>SUM(H13:H61)+I4</f>
        <v>88.4</v>
      </c>
      <c r="I62" s="27" t="s">
        <v>316</v>
      </c>
    </row>
    <row r="63" s="20" customFormat="1" ht="23.25" customHeight="1" spans="1:9">
      <c r="A63" s="70" t="s">
        <v>303</v>
      </c>
      <c r="B63" s="71"/>
      <c r="C63" s="71"/>
      <c r="D63" s="71"/>
      <c r="E63" s="71"/>
      <c r="F63" s="71"/>
      <c r="G63" s="71"/>
      <c r="H63" s="71"/>
      <c r="I63" s="78"/>
    </row>
    <row r="64" s="20" customFormat="1" ht="14"/>
    <row r="65" s="20" customFormat="1" ht="14"/>
    <row r="66" s="20" customFormat="1" ht="14"/>
    <row r="67" s="20" customFormat="1" ht="14"/>
    <row r="68" s="20" customFormat="1" spans="16379:16381">
      <c r="XEY68" s="21"/>
      <c r="XEZ68" s="21"/>
      <c r="XFA68" s="21"/>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62:G62"/>
    <mergeCell ref="A63:I63"/>
    <mergeCell ref="A3:A6"/>
    <mergeCell ref="A7:A11"/>
    <mergeCell ref="A12:A61"/>
    <mergeCell ref="B13:B22"/>
    <mergeCell ref="B23:B55"/>
    <mergeCell ref="B56:B58"/>
    <mergeCell ref="B59:B61"/>
    <mergeCell ref="C13:C16"/>
    <mergeCell ref="C17:C18"/>
    <mergeCell ref="C23:C47"/>
    <mergeCell ref="C48:C53"/>
    <mergeCell ref="C54:C5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N44"/>
  <sheetViews>
    <sheetView workbookViewId="0">
      <selection activeCell="P11" sqref="P11"/>
    </sheetView>
  </sheetViews>
  <sheetFormatPr defaultColWidth="9" defaultRowHeight="14"/>
  <cols>
    <col min="1" max="1" width="5.24545454545455" customWidth="1"/>
    <col min="3" max="3" width="8.42727272727273"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502</v>
      </c>
      <c r="B1" s="1"/>
      <c r="C1" s="1"/>
      <c r="D1" s="1"/>
      <c r="E1" s="1"/>
      <c r="F1" s="1"/>
      <c r="G1" s="1"/>
      <c r="H1" s="1"/>
      <c r="I1" s="1"/>
      <c r="J1" s="1"/>
      <c r="K1" s="1"/>
      <c r="L1" s="1"/>
      <c r="M1" s="1"/>
      <c r="N1" s="1"/>
    </row>
    <row r="2" ht="15" customHeight="1" spans="1:14">
      <c r="A2" s="2" t="s">
        <v>101</v>
      </c>
      <c r="B2" s="2"/>
      <c r="C2" s="2" t="s">
        <v>399</v>
      </c>
      <c r="D2" s="2"/>
      <c r="E2" s="2"/>
      <c r="F2" s="2"/>
      <c r="G2" s="2"/>
      <c r="H2" s="2"/>
      <c r="I2" s="2"/>
      <c r="J2" s="2"/>
      <c r="K2" s="2"/>
      <c r="L2" s="2"/>
      <c r="M2" s="2"/>
      <c r="N2" s="2"/>
    </row>
    <row r="3" ht="15" customHeight="1" spans="1:14">
      <c r="A3" s="2" t="s">
        <v>103</v>
      </c>
      <c r="B3" s="2"/>
      <c r="C3" s="2" t="s">
        <v>104</v>
      </c>
      <c r="D3" s="2"/>
      <c r="E3" s="2"/>
      <c r="F3" s="2"/>
      <c r="G3" s="2"/>
      <c r="H3" s="2" t="s">
        <v>105</v>
      </c>
      <c r="I3" s="2"/>
      <c r="J3" s="2" t="s">
        <v>459</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80</v>
      </c>
      <c r="F6" s="79">
        <f t="shared" si="0"/>
        <v>80</v>
      </c>
      <c r="G6" s="80"/>
      <c r="H6" s="79">
        <f t="shared" si="0"/>
        <v>71.48</v>
      </c>
      <c r="I6" s="80"/>
      <c r="J6" s="2">
        <v>10</v>
      </c>
      <c r="K6" s="2"/>
      <c r="L6" s="88">
        <f>H6/F6</f>
        <v>0.8935</v>
      </c>
      <c r="M6" s="88"/>
      <c r="N6" s="2">
        <v>8.94</v>
      </c>
    </row>
    <row r="7" ht="15" customHeight="1" spans="1:14">
      <c r="A7" s="2"/>
      <c r="B7" s="2"/>
      <c r="C7" s="2" t="s">
        <v>111</v>
      </c>
      <c r="D7" s="2"/>
      <c r="E7" s="4">
        <v>80</v>
      </c>
      <c r="F7" s="4">
        <v>80</v>
      </c>
      <c r="G7" s="4"/>
      <c r="H7" s="4">
        <v>71.48</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110" customHeight="1" spans="1:14">
      <c r="A11" s="2"/>
      <c r="B11" s="5" t="s">
        <v>503</v>
      </c>
      <c r="C11" s="5"/>
      <c r="D11" s="5"/>
      <c r="E11" s="5"/>
      <c r="F11" s="5"/>
      <c r="G11" s="5"/>
      <c r="H11" s="5" t="s">
        <v>504</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505</v>
      </c>
      <c r="E13" s="8"/>
      <c r="F13" s="8"/>
      <c r="G13" s="7" t="s">
        <v>506</v>
      </c>
      <c r="H13" s="7" t="s">
        <v>506</v>
      </c>
      <c r="I13" s="14">
        <v>2.63</v>
      </c>
      <c r="J13" s="7"/>
      <c r="K13" s="14">
        <v>2.63</v>
      </c>
      <c r="L13" s="7"/>
      <c r="M13" s="7"/>
      <c r="N13" s="7"/>
    </row>
    <row r="14" ht="15" customHeight="1" spans="1:14">
      <c r="A14" s="6"/>
      <c r="B14" s="7"/>
      <c r="C14" s="7"/>
      <c r="D14" s="8" t="s">
        <v>310</v>
      </c>
      <c r="E14" s="8"/>
      <c r="F14" s="8"/>
      <c r="G14" s="7" t="s">
        <v>63</v>
      </c>
      <c r="H14" s="93" t="s">
        <v>35</v>
      </c>
      <c r="I14" s="14">
        <v>2.63</v>
      </c>
      <c r="J14" s="7"/>
      <c r="K14" s="14">
        <v>2.63</v>
      </c>
      <c r="L14" s="7"/>
      <c r="M14" s="7"/>
      <c r="N14" s="7"/>
    </row>
    <row r="15" ht="15" customHeight="1" spans="1:14">
      <c r="A15" s="6"/>
      <c r="B15" s="7"/>
      <c r="C15" s="7"/>
      <c r="D15" s="8" t="s">
        <v>223</v>
      </c>
      <c r="E15" s="8"/>
      <c r="F15" s="8"/>
      <c r="G15" s="7" t="s">
        <v>63</v>
      </c>
      <c r="H15" s="93" t="s">
        <v>35</v>
      </c>
      <c r="I15" s="14">
        <v>2.66</v>
      </c>
      <c r="J15" s="7"/>
      <c r="K15" s="14">
        <v>2.66</v>
      </c>
      <c r="L15" s="7"/>
      <c r="M15" s="7"/>
      <c r="N15" s="7"/>
    </row>
    <row r="16" ht="15" customHeight="1" spans="1:14">
      <c r="A16" s="6"/>
      <c r="B16" s="7"/>
      <c r="C16" s="7" t="s">
        <v>133</v>
      </c>
      <c r="D16" s="8" t="s">
        <v>134</v>
      </c>
      <c r="E16" s="8"/>
      <c r="F16" s="8"/>
      <c r="G16" s="7" t="s">
        <v>35</v>
      </c>
      <c r="H16" s="93" t="s">
        <v>35</v>
      </c>
      <c r="I16" s="14">
        <v>2.63</v>
      </c>
      <c r="J16" s="7"/>
      <c r="K16" s="14">
        <v>2.63</v>
      </c>
      <c r="L16" s="7"/>
      <c r="M16" s="7"/>
      <c r="N16" s="7"/>
    </row>
    <row r="17" ht="60" customHeight="1" spans="1:14">
      <c r="A17" s="6"/>
      <c r="B17" s="7"/>
      <c r="C17" s="7"/>
      <c r="D17" s="8" t="s">
        <v>507</v>
      </c>
      <c r="E17" s="8"/>
      <c r="F17" s="8"/>
      <c r="G17" s="7" t="s">
        <v>508</v>
      </c>
      <c r="H17" s="93" t="s">
        <v>487</v>
      </c>
      <c r="I17" s="14">
        <v>2.63</v>
      </c>
      <c r="J17" s="7"/>
      <c r="K17" s="14">
        <v>2.35</v>
      </c>
      <c r="L17" s="7"/>
      <c r="M17" s="17" t="s">
        <v>509</v>
      </c>
      <c r="N17" s="18"/>
    </row>
    <row r="18" ht="62" customHeight="1" spans="1:14">
      <c r="A18" s="6"/>
      <c r="B18" s="7"/>
      <c r="C18" s="7"/>
      <c r="D18" s="8" t="s">
        <v>138</v>
      </c>
      <c r="E18" s="8"/>
      <c r="F18" s="8"/>
      <c r="G18" s="7" t="s">
        <v>139</v>
      </c>
      <c r="H18" s="93" t="s">
        <v>35</v>
      </c>
      <c r="I18" s="14">
        <v>2.63</v>
      </c>
      <c r="J18" s="7"/>
      <c r="K18" s="14">
        <v>2.61</v>
      </c>
      <c r="L18" s="7"/>
      <c r="M18" s="17" t="s">
        <v>510</v>
      </c>
      <c r="N18" s="18"/>
    </row>
    <row r="19" ht="15" customHeight="1" spans="1:14">
      <c r="A19" s="6"/>
      <c r="B19" s="7"/>
      <c r="C19" s="7"/>
      <c r="D19" s="8" t="s">
        <v>141</v>
      </c>
      <c r="E19" s="8"/>
      <c r="F19" s="8"/>
      <c r="G19" s="7" t="s">
        <v>142</v>
      </c>
      <c r="H19" s="93" t="s">
        <v>35</v>
      </c>
      <c r="I19" s="14">
        <v>2.63</v>
      </c>
      <c r="J19" s="7"/>
      <c r="K19" s="14">
        <v>2.63</v>
      </c>
      <c r="L19" s="7"/>
      <c r="M19" s="7"/>
      <c r="N19" s="7"/>
    </row>
    <row r="20" ht="39" customHeight="1" spans="1:14">
      <c r="A20" s="6"/>
      <c r="B20" s="7"/>
      <c r="C20" s="7"/>
      <c r="D20" s="8" t="s">
        <v>144</v>
      </c>
      <c r="E20" s="8"/>
      <c r="F20" s="8"/>
      <c r="G20" s="7" t="s">
        <v>145</v>
      </c>
      <c r="H20" s="93" t="s">
        <v>146</v>
      </c>
      <c r="I20" s="14">
        <v>2.63</v>
      </c>
      <c r="J20" s="7"/>
      <c r="K20" s="14">
        <v>0</v>
      </c>
      <c r="L20" s="7"/>
      <c r="M20" s="17" t="s">
        <v>511</v>
      </c>
      <c r="N20" s="18"/>
    </row>
    <row r="21" ht="15" customHeight="1" spans="1:14">
      <c r="A21" s="6"/>
      <c r="B21" s="7"/>
      <c r="C21" s="7"/>
      <c r="D21" s="8" t="s">
        <v>512</v>
      </c>
      <c r="E21" s="8"/>
      <c r="F21" s="8"/>
      <c r="G21" s="7" t="s">
        <v>35</v>
      </c>
      <c r="H21" s="93" t="s">
        <v>35</v>
      </c>
      <c r="I21" s="14">
        <v>2.63</v>
      </c>
      <c r="J21" s="7"/>
      <c r="K21" s="14">
        <v>2.63</v>
      </c>
      <c r="L21" s="7"/>
      <c r="M21" s="7"/>
      <c r="N21" s="7"/>
    </row>
    <row r="22" ht="39" customHeight="1" spans="1:14">
      <c r="A22" s="6"/>
      <c r="B22" s="7"/>
      <c r="C22" s="7"/>
      <c r="D22" s="8" t="s">
        <v>148</v>
      </c>
      <c r="E22" s="8"/>
      <c r="F22" s="8"/>
      <c r="G22" s="7" t="s">
        <v>145</v>
      </c>
      <c r="H22" s="93" t="s">
        <v>146</v>
      </c>
      <c r="I22" s="14">
        <v>2.63</v>
      </c>
      <c r="J22" s="7"/>
      <c r="K22" s="14">
        <v>0</v>
      </c>
      <c r="L22" s="7"/>
      <c r="M22" s="17" t="s">
        <v>511</v>
      </c>
      <c r="N22" s="18"/>
    </row>
    <row r="23" ht="154" customHeight="1" spans="1:14">
      <c r="A23" s="6"/>
      <c r="B23" s="7"/>
      <c r="C23" s="7"/>
      <c r="D23" s="8" t="s">
        <v>149</v>
      </c>
      <c r="E23" s="8"/>
      <c r="F23" s="8"/>
      <c r="G23" s="7" t="s">
        <v>150</v>
      </c>
      <c r="H23" s="83" t="s">
        <v>496</v>
      </c>
      <c r="I23" s="14">
        <v>2.63</v>
      </c>
      <c r="J23" s="7"/>
      <c r="K23" s="14">
        <v>0.98</v>
      </c>
      <c r="L23" s="7"/>
      <c r="M23" s="17" t="s">
        <v>513</v>
      </c>
      <c r="N23" s="18"/>
    </row>
    <row r="24" ht="64" customHeight="1" spans="1:14">
      <c r="A24" s="6"/>
      <c r="B24" s="7"/>
      <c r="C24" s="7"/>
      <c r="D24" s="8" t="s">
        <v>335</v>
      </c>
      <c r="E24" s="8"/>
      <c r="F24" s="8"/>
      <c r="G24" s="7" t="s">
        <v>139</v>
      </c>
      <c r="H24" s="93" t="s">
        <v>35</v>
      </c>
      <c r="I24" s="14">
        <v>2.63</v>
      </c>
      <c r="J24" s="7"/>
      <c r="K24" s="14">
        <v>2.61</v>
      </c>
      <c r="L24" s="7"/>
      <c r="M24" s="17" t="s">
        <v>509</v>
      </c>
      <c r="N24" s="18"/>
    </row>
    <row r="25" ht="15" customHeight="1" spans="1:14">
      <c r="A25" s="6"/>
      <c r="B25" s="7"/>
      <c r="C25" s="7"/>
      <c r="D25" s="8" t="s">
        <v>151</v>
      </c>
      <c r="E25" s="8"/>
      <c r="F25" s="8"/>
      <c r="G25" s="7" t="s">
        <v>142</v>
      </c>
      <c r="H25" s="93" t="s">
        <v>35</v>
      </c>
      <c r="I25" s="14">
        <v>2.63</v>
      </c>
      <c r="J25" s="7"/>
      <c r="K25" s="14">
        <v>2.63</v>
      </c>
      <c r="L25" s="7"/>
      <c r="M25" s="7"/>
      <c r="N25" s="7"/>
    </row>
    <row r="26" ht="56" customHeight="1" spans="1:14">
      <c r="A26" s="6"/>
      <c r="B26" s="7"/>
      <c r="C26" s="7"/>
      <c r="D26" s="8" t="s">
        <v>152</v>
      </c>
      <c r="E26" s="8"/>
      <c r="F26" s="8"/>
      <c r="G26" s="7" t="s">
        <v>514</v>
      </c>
      <c r="H26" s="93" t="s">
        <v>35</v>
      </c>
      <c r="I26" s="14">
        <v>2.63</v>
      </c>
      <c r="J26" s="7"/>
      <c r="K26" s="14">
        <v>2.37</v>
      </c>
      <c r="L26" s="7"/>
      <c r="M26" s="17" t="s">
        <v>509</v>
      </c>
      <c r="N26" s="18"/>
    </row>
    <row r="27" ht="15" customHeight="1" spans="1:14">
      <c r="A27" s="6"/>
      <c r="B27" s="7"/>
      <c r="C27" s="7"/>
      <c r="D27" s="8" t="s">
        <v>154</v>
      </c>
      <c r="E27" s="8"/>
      <c r="F27" s="8"/>
      <c r="G27" s="7" t="s">
        <v>508</v>
      </c>
      <c r="H27" s="83" t="s">
        <v>491</v>
      </c>
      <c r="I27" s="14">
        <v>2.63</v>
      </c>
      <c r="J27" s="7"/>
      <c r="K27" s="14">
        <v>2.63</v>
      </c>
      <c r="L27" s="7"/>
      <c r="M27" s="7"/>
      <c r="N27" s="7"/>
    </row>
    <row r="28" ht="15" customHeight="1" spans="1:14">
      <c r="A28" s="6"/>
      <c r="B28" s="7"/>
      <c r="C28" s="7" t="s">
        <v>156</v>
      </c>
      <c r="D28" s="8" t="s">
        <v>157</v>
      </c>
      <c r="E28" s="8"/>
      <c r="F28" s="8"/>
      <c r="G28" s="7" t="s">
        <v>158</v>
      </c>
      <c r="H28" s="93" t="s">
        <v>35</v>
      </c>
      <c r="I28" s="14">
        <v>2.63</v>
      </c>
      <c r="J28" s="7"/>
      <c r="K28" s="14">
        <v>2.63</v>
      </c>
      <c r="L28" s="7"/>
      <c r="M28" s="7"/>
      <c r="N28" s="7"/>
    </row>
    <row r="29" ht="15" customHeight="1" spans="1:14">
      <c r="A29" s="6"/>
      <c r="B29" s="7"/>
      <c r="C29" s="7"/>
      <c r="D29" s="8" t="s">
        <v>337</v>
      </c>
      <c r="E29" s="8"/>
      <c r="F29" s="8"/>
      <c r="G29" s="7" t="s">
        <v>158</v>
      </c>
      <c r="H29" s="93" t="s">
        <v>35</v>
      </c>
      <c r="I29" s="14">
        <v>2.63</v>
      </c>
      <c r="J29" s="7"/>
      <c r="K29" s="14">
        <v>2.63</v>
      </c>
      <c r="L29" s="7"/>
      <c r="M29" s="7"/>
      <c r="N29" s="7"/>
    </row>
    <row r="30" ht="15" customHeight="1" spans="1:14">
      <c r="A30" s="6"/>
      <c r="B30" s="7"/>
      <c r="C30" s="7"/>
      <c r="D30" s="8" t="s">
        <v>160</v>
      </c>
      <c r="E30" s="8"/>
      <c r="F30" s="8"/>
      <c r="G30" s="7" t="s">
        <v>158</v>
      </c>
      <c r="H30" s="93" t="s">
        <v>35</v>
      </c>
      <c r="I30" s="14">
        <v>2.63</v>
      </c>
      <c r="J30" s="7"/>
      <c r="K30" s="14">
        <v>2.63</v>
      </c>
      <c r="L30" s="7"/>
      <c r="M30" s="7"/>
      <c r="N30" s="7"/>
    </row>
    <row r="31" ht="15" customHeight="1" spans="1:14">
      <c r="A31" s="6"/>
      <c r="B31" s="7"/>
      <c r="C31" s="7" t="s">
        <v>161</v>
      </c>
      <c r="D31" s="8" t="s">
        <v>410</v>
      </c>
      <c r="E31" s="8"/>
      <c r="F31" s="8"/>
      <c r="G31" s="7" t="s">
        <v>163</v>
      </c>
      <c r="H31" s="93" t="s">
        <v>35</v>
      </c>
      <c r="I31" s="14">
        <v>2.63</v>
      </c>
      <c r="J31" s="7"/>
      <c r="K31" s="14">
        <v>2.63</v>
      </c>
      <c r="L31" s="7"/>
      <c r="M31" s="7"/>
      <c r="N31" s="7"/>
    </row>
    <row r="32" ht="15" customHeight="1" spans="1:14">
      <c r="A32" s="6"/>
      <c r="B32" s="7" t="s">
        <v>164</v>
      </c>
      <c r="C32" s="7" t="s">
        <v>165</v>
      </c>
      <c r="D32" s="8" t="s">
        <v>166</v>
      </c>
      <c r="E32" s="8"/>
      <c r="F32" s="8"/>
      <c r="G32" s="7" t="s">
        <v>167</v>
      </c>
      <c r="H32" s="93" t="s">
        <v>81</v>
      </c>
      <c r="I32" s="14">
        <v>3.75</v>
      </c>
      <c r="J32" s="7"/>
      <c r="K32" s="14">
        <v>3.75</v>
      </c>
      <c r="L32" s="7"/>
      <c r="M32" s="7"/>
      <c r="N32" s="7"/>
    </row>
    <row r="33" ht="15" customHeight="1" spans="1:14">
      <c r="A33" s="6"/>
      <c r="B33" s="7"/>
      <c r="C33" s="7" t="s">
        <v>168</v>
      </c>
      <c r="D33" s="8" t="s">
        <v>169</v>
      </c>
      <c r="E33" s="8"/>
      <c r="F33" s="8"/>
      <c r="G33" s="7" t="s">
        <v>170</v>
      </c>
      <c r="H33" s="93" t="s">
        <v>81</v>
      </c>
      <c r="I33" s="14">
        <v>3.75</v>
      </c>
      <c r="J33" s="7"/>
      <c r="K33" s="14">
        <v>3.75</v>
      </c>
      <c r="L33" s="7"/>
      <c r="M33" s="7"/>
      <c r="N33" s="7"/>
    </row>
    <row r="34" ht="15" customHeight="1" spans="1:14">
      <c r="A34" s="6"/>
      <c r="B34" s="7"/>
      <c r="C34" s="7"/>
      <c r="D34" s="8" t="s">
        <v>171</v>
      </c>
      <c r="E34" s="8"/>
      <c r="F34" s="8"/>
      <c r="G34" s="7" t="s">
        <v>139</v>
      </c>
      <c r="H34" s="93" t="s">
        <v>263</v>
      </c>
      <c r="I34" s="14">
        <v>3.75</v>
      </c>
      <c r="J34" s="7"/>
      <c r="K34" s="14">
        <v>3.75</v>
      </c>
      <c r="L34" s="7"/>
      <c r="M34" s="7"/>
      <c r="N34" s="7"/>
    </row>
    <row r="35" ht="15" customHeight="1" spans="1:14">
      <c r="A35" s="6"/>
      <c r="B35" s="7"/>
      <c r="C35" s="7" t="s">
        <v>173</v>
      </c>
      <c r="D35" s="8" t="s">
        <v>174</v>
      </c>
      <c r="E35" s="8"/>
      <c r="F35" s="8"/>
      <c r="G35" s="7" t="s">
        <v>175</v>
      </c>
      <c r="H35" s="93" t="s">
        <v>35</v>
      </c>
      <c r="I35" s="14">
        <v>3.75</v>
      </c>
      <c r="J35" s="7"/>
      <c r="K35" s="14">
        <v>3.75</v>
      </c>
      <c r="L35" s="7"/>
      <c r="M35" s="7"/>
      <c r="N35" s="7"/>
    </row>
    <row r="36" ht="15" customHeight="1" spans="1:14">
      <c r="A36" s="6"/>
      <c r="B36" s="7"/>
      <c r="C36" s="7"/>
      <c r="D36" s="8" t="s">
        <v>176</v>
      </c>
      <c r="E36" s="8"/>
      <c r="F36" s="8"/>
      <c r="G36" s="7" t="s">
        <v>177</v>
      </c>
      <c r="H36" s="93" t="s">
        <v>81</v>
      </c>
      <c r="I36" s="14">
        <v>3.75</v>
      </c>
      <c r="J36" s="7"/>
      <c r="K36" s="14">
        <v>3.75</v>
      </c>
      <c r="L36" s="7"/>
      <c r="M36" s="7"/>
      <c r="N36" s="7"/>
    </row>
    <row r="37" ht="15" customHeight="1" spans="1:14">
      <c r="A37" s="6"/>
      <c r="B37" s="7"/>
      <c r="C37" s="7" t="s">
        <v>178</v>
      </c>
      <c r="D37" s="8" t="s">
        <v>179</v>
      </c>
      <c r="E37" s="8"/>
      <c r="F37" s="8"/>
      <c r="G37" s="7" t="s">
        <v>49</v>
      </c>
      <c r="H37" s="93" t="s">
        <v>35</v>
      </c>
      <c r="I37" s="14">
        <v>3.75</v>
      </c>
      <c r="J37" s="7"/>
      <c r="K37" s="14">
        <v>3.75</v>
      </c>
      <c r="L37" s="7"/>
      <c r="M37" s="7"/>
      <c r="N37" s="7"/>
    </row>
    <row r="38" ht="15" customHeight="1" spans="1:14">
      <c r="A38" s="6"/>
      <c r="B38" s="7"/>
      <c r="C38" s="7"/>
      <c r="D38" s="8" t="s">
        <v>444</v>
      </c>
      <c r="E38" s="8"/>
      <c r="F38" s="8"/>
      <c r="G38" s="7" t="s">
        <v>49</v>
      </c>
      <c r="H38" s="93" t="s">
        <v>35</v>
      </c>
      <c r="I38" s="14">
        <v>3.75</v>
      </c>
      <c r="J38" s="7"/>
      <c r="K38" s="14">
        <v>3.75</v>
      </c>
      <c r="L38" s="7"/>
      <c r="M38" s="7"/>
      <c r="N38" s="7"/>
    </row>
    <row r="39" ht="15" customHeight="1" spans="1:14">
      <c r="A39" s="6"/>
      <c r="B39" s="7"/>
      <c r="C39" s="7"/>
      <c r="D39" s="8" t="s">
        <v>181</v>
      </c>
      <c r="E39" s="8"/>
      <c r="F39" s="8"/>
      <c r="G39" s="7" t="s">
        <v>182</v>
      </c>
      <c r="H39" s="93" t="s">
        <v>35</v>
      </c>
      <c r="I39" s="14">
        <v>3.75</v>
      </c>
      <c r="J39" s="7"/>
      <c r="K39" s="14">
        <v>3.75</v>
      </c>
      <c r="L39" s="7"/>
      <c r="M39" s="7"/>
      <c r="N39" s="7"/>
    </row>
    <row r="40" ht="15" customHeight="1" spans="1:14">
      <c r="A40" s="6"/>
      <c r="B40" s="7" t="s">
        <v>183</v>
      </c>
      <c r="C40" s="7" t="s">
        <v>184</v>
      </c>
      <c r="D40" s="8" t="s">
        <v>185</v>
      </c>
      <c r="E40" s="8"/>
      <c r="F40" s="8"/>
      <c r="G40" s="7" t="s">
        <v>142</v>
      </c>
      <c r="H40" s="93" t="s">
        <v>81</v>
      </c>
      <c r="I40" s="14">
        <v>5</v>
      </c>
      <c r="J40" s="7"/>
      <c r="K40" s="14">
        <v>5</v>
      </c>
      <c r="L40" s="7"/>
      <c r="M40" s="7"/>
      <c r="N40" s="7"/>
    </row>
    <row r="41" ht="15" customHeight="1" spans="1:14">
      <c r="A41" s="6"/>
      <c r="B41" s="7"/>
      <c r="C41" s="7"/>
      <c r="D41" s="8" t="s">
        <v>187</v>
      </c>
      <c r="E41" s="8"/>
      <c r="F41" s="8"/>
      <c r="G41" s="7" t="s">
        <v>142</v>
      </c>
      <c r="H41" s="93" t="s">
        <v>81</v>
      </c>
      <c r="I41" s="14">
        <v>5</v>
      </c>
      <c r="J41" s="7"/>
      <c r="K41" s="14">
        <v>5</v>
      </c>
      <c r="L41" s="7"/>
      <c r="M41" s="7"/>
      <c r="N41" s="7"/>
    </row>
    <row r="42" ht="15" customHeight="1" spans="1:14">
      <c r="A42" s="9" t="s">
        <v>188</v>
      </c>
      <c r="B42" s="9"/>
      <c r="C42" s="9"/>
      <c r="D42" s="9"/>
      <c r="E42" s="9"/>
      <c r="F42" s="9"/>
      <c r="G42" s="9"/>
      <c r="H42" s="9"/>
      <c r="I42" s="9">
        <v>100</v>
      </c>
      <c r="J42" s="9"/>
      <c r="K42" s="9">
        <f>SUM(K13:K41)+N6</f>
        <v>91.45</v>
      </c>
      <c r="L42" s="9"/>
      <c r="M42" s="15" t="s">
        <v>98</v>
      </c>
      <c r="N42" s="15"/>
    </row>
    <row r="43" spans="1:14">
      <c r="A43" s="10" t="s">
        <v>189</v>
      </c>
      <c r="B43" s="11" t="s">
        <v>190</v>
      </c>
      <c r="C43" s="12"/>
      <c r="D43" s="12"/>
      <c r="E43" s="12"/>
      <c r="F43" s="12"/>
      <c r="G43" s="12"/>
      <c r="H43" s="12"/>
      <c r="I43" s="12"/>
      <c r="J43" s="12"/>
      <c r="K43" s="12"/>
      <c r="L43" s="12"/>
      <c r="M43" s="12"/>
      <c r="N43" s="16"/>
    </row>
    <row r="44" customFormat="1" ht="15.95" customHeight="1"/>
  </sheetData>
  <mergeCells count="17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B43:N43"/>
    <mergeCell ref="A10:A11"/>
    <mergeCell ref="A12:A41"/>
    <mergeCell ref="B13:B31"/>
    <mergeCell ref="B32:B39"/>
    <mergeCell ref="B40:B41"/>
    <mergeCell ref="C13:C15"/>
    <mergeCell ref="C16:C27"/>
    <mergeCell ref="C28:C30"/>
    <mergeCell ref="C33:C34"/>
    <mergeCell ref="C35:C36"/>
    <mergeCell ref="C37:C39"/>
    <mergeCell ref="C40:C41"/>
    <mergeCell ref="E4:E5"/>
    <mergeCell ref="N4:N5"/>
    <mergeCell ref="A4:B9"/>
    <mergeCell ref="C4:D5"/>
    <mergeCell ref="F4:G5"/>
    <mergeCell ref="H4:I5"/>
    <mergeCell ref="J4:K5"/>
    <mergeCell ref="L4:M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N34"/>
  <sheetViews>
    <sheetView workbookViewId="0">
      <selection activeCell="Q12" sqref="Q12"/>
    </sheetView>
  </sheetViews>
  <sheetFormatPr defaultColWidth="9" defaultRowHeight="14"/>
  <cols>
    <col min="1" max="1" width="5.24545454545455" customWidth="1"/>
    <col min="3" max="3" width="8.42727272727273"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502</v>
      </c>
      <c r="B1" s="1"/>
      <c r="C1" s="1"/>
      <c r="D1" s="1"/>
      <c r="E1" s="1"/>
      <c r="F1" s="1"/>
      <c r="G1" s="1"/>
      <c r="H1" s="1"/>
      <c r="I1" s="1"/>
      <c r="J1" s="1"/>
      <c r="K1" s="1"/>
      <c r="L1" s="1"/>
      <c r="M1" s="1"/>
      <c r="N1" s="1"/>
    </row>
    <row r="2" ht="15" customHeight="1" spans="1:14">
      <c r="A2" s="2" t="s">
        <v>101</v>
      </c>
      <c r="B2" s="2"/>
      <c r="C2" s="2" t="s">
        <v>191</v>
      </c>
      <c r="D2" s="2"/>
      <c r="E2" s="2"/>
      <c r="F2" s="2"/>
      <c r="G2" s="2"/>
      <c r="H2" s="2"/>
      <c r="I2" s="2"/>
      <c r="J2" s="2"/>
      <c r="K2" s="2"/>
      <c r="L2" s="2"/>
      <c r="M2" s="2"/>
      <c r="N2" s="2"/>
    </row>
    <row r="3" ht="15" customHeight="1" spans="1:14">
      <c r="A3" s="2" t="s">
        <v>103</v>
      </c>
      <c r="B3" s="2"/>
      <c r="C3" s="2" t="s">
        <v>104</v>
      </c>
      <c r="D3" s="2"/>
      <c r="E3" s="2"/>
      <c r="F3" s="2"/>
      <c r="G3" s="2"/>
      <c r="H3" s="2" t="s">
        <v>105</v>
      </c>
      <c r="I3" s="2"/>
      <c r="J3" s="2" t="s">
        <v>459</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8</v>
      </c>
      <c r="F6" s="79">
        <f t="shared" si="0"/>
        <v>8</v>
      </c>
      <c r="G6" s="80"/>
      <c r="H6" s="79">
        <f t="shared" si="0"/>
        <v>8</v>
      </c>
      <c r="I6" s="80"/>
      <c r="J6" s="2">
        <v>10</v>
      </c>
      <c r="K6" s="2"/>
      <c r="L6" s="88">
        <f>H6/F6</f>
        <v>1</v>
      </c>
      <c r="M6" s="88"/>
      <c r="N6" s="2">
        <v>10</v>
      </c>
    </row>
    <row r="7" ht="15" customHeight="1" spans="1:14">
      <c r="A7" s="2"/>
      <c r="B7" s="2"/>
      <c r="C7" s="2" t="s">
        <v>111</v>
      </c>
      <c r="D7" s="2"/>
      <c r="E7" s="4">
        <v>8</v>
      </c>
      <c r="F7" s="4">
        <v>8</v>
      </c>
      <c r="G7" s="4"/>
      <c r="H7" s="4">
        <v>8</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59" customHeight="1" spans="1:14">
      <c r="A11" s="2"/>
      <c r="B11" s="5" t="s">
        <v>515</v>
      </c>
      <c r="C11" s="5"/>
      <c r="D11" s="5"/>
      <c r="E11" s="5"/>
      <c r="F11" s="5"/>
      <c r="G11" s="5"/>
      <c r="H11" s="5" t="s">
        <v>516</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194</v>
      </c>
      <c r="E13" s="8"/>
      <c r="F13" s="8"/>
      <c r="G13" s="7" t="s">
        <v>35</v>
      </c>
      <c r="H13" s="7" t="s">
        <v>35</v>
      </c>
      <c r="I13" s="14">
        <v>3.57</v>
      </c>
      <c r="J13" s="7"/>
      <c r="K13" s="14">
        <v>3.57</v>
      </c>
      <c r="L13" s="7"/>
      <c r="M13" s="7"/>
      <c r="N13" s="7"/>
    </row>
    <row r="14" ht="15" customHeight="1" spans="1:14">
      <c r="A14" s="6"/>
      <c r="B14" s="7"/>
      <c r="C14" s="7"/>
      <c r="D14" s="8" t="s">
        <v>517</v>
      </c>
      <c r="E14" s="8"/>
      <c r="F14" s="8"/>
      <c r="G14" s="7" t="s">
        <v>518</v>
      </c>
      <c r="H14" s="7" t="s">
        <v>518</v>
      </c>
      <c r="I14" s="14">
        <v>3.57</v>
      </c>
      <c r="J14" s="7"/>
      <c r="K14" s="14">
        <v>3.57</v>
      </c>
      <c r="L14" s="7"/>
      <c r="M14" s="7"/>
      <c r="N14" s="7"/>
    </row>
    <row r="15" ht="15" customHeight="1" spans="1:14">
      <c r="A15" s="6"/>
      <c r="B15" s="7"/>
      <c r="C15" s="7"/>
      <c r="D15" s="8" t="s">
        <v>197</v>
      </c>
      <c r="E15" s="8"/>
      <c r="F15" s="8"/>
      <c r="G15" s="7" t="s">
        <v>35</v>
      </c>
      <c r="H15" s="7" t="s">
        <v>35</v>
      </c>
      <c r="I15" s="14">
        <v>3.57</v>
      </c>
      <c r="J15" s="7"/>
      <c r="K15" s="14">
        <v>3.57</v>
      </c>
      <c r="L15" s="7"/>
      <c r="M15" s="7"/>
      <c r="N15" s="7"/>
    </row>
    <row r="16" ht="15" customHeight="1" spans="1:14">
      <c r="A16" s="6"/>
      <c r="B16" s="7"/>
      <c r="C16" s="7"/>
      <c r="D16" s="8" t="s">
        <v>198</v>
      </c>
      <c r="E16" s="8"/>
      <c r="F16" s="8"/>
      <c r="G16" s="7" t="s">
        <v>35</v>
      </c>
      <c r="H16" s="7" t="s">
        <v>35</v>
      </c>
      <c r="I16" s="14">
        <v>3.57</v>
      </c>
      <c r="J16" s="7"/>
      <c r="K16" s="14">
        <v>3.57</v>
      </c>
      <c r="L16" s="7"/>
      <c r="M16" s="7"/>
      <c r="N16" s="7"/>
    </row>
    <row r="17" ht="15" customHeight="1" spans="1:14">
      <c r="A17" s="6"/>
      <c r="B17" s="7"/>
      <c r="C17" s="7"/>
      <c r="D17" s="8" t="s">
        <v>199</v>
      </c>
      <c r="E17" s="8"/>
      <c r="F17" s="8"/>
      <c r="G17" s="7" t="s">
        <v>35</v>
      </c>
      <c r="H17" s="7" t="s">
        <v>35</v>
      </c>
      <c r="I17" s="14">
        <v>3.59</v>
      </c>
      <c r="J17" s="7"/>
      <c r="K17" s="14">
        <v>3.59</v>
      </c>
      <c r="L17" s="7"/>
      <c r="M17" s="7"/>
      <c r="N17" s="7"/>
    </row>
    <row r="18" ht="15" customHeight="1" spans="1:14">
      <c r="A18" s="6"/>
      <c r="B18" s="7"/>
      <c r="C18" s="7" t="s">
        <v>133</v>
      </c>
      <c r="D18" s="8" t="s">
        <v>348</v>
      </c>
      <c r="E18" s="8"/>
      <c r="F18" s="8"/>
      <c r="G18" s="7" t="s">
        <v>142</v>
      </c>
      <c r="H18" s="7" t="s">
        <v>35</v>
      </c>
      <c r="I18" s="14">
        <v>3.57</v>
      </c>
      <c r="J18" s="7"/>
      <c r="K18" s="14">
        <v>3.57</v>
      </c>
      <c r="L18" s="7"/>
      <c r="M18" s="7"/>
      <c r="N18" s="7"/>
    </row>
    <row r="19" ht="15" customHeight="1" spans="1:14">
      <c r="A19" s="6"/>
      <c r="B19" s="7"/>
      <c r="C19" s="7"/>
      <c r="D19" s="8" t="s">
        <v>519</v>
      </c>
      <c r="E19" s="8"/>
      <c r="F19" s="8"/>
      <c r="G19" s="7" t="s">
        <v>346</v>
      </c>
      <c r="H19" s="93" t="s">
        <v>346</v>
      </c>
      <c r="I19" s="14">
        <v>3.57</v>
      </c>
      <c r="J19" s="7"/>
      <c r="K19" s="14">
        <v>3.57</v>
      </c>
      <c r="L19" s="7"/>
      <c r="M19" s="7"/>
      <c r="N19" s="7"/>
    </row>
    <row r="20" ht="15" customHeight="1" spans="1:14">
      <c r="A20" s="6"/>
      <c r="B20" s="7"/>
      <c r="C20" s="7"/>
      <c r="D20" s="8" t="s">
        <v>201</v>
      </c>
      <c r="E20" s="8"/>
      <c r="F20" s="8"/>
      <c r="G20" s="7" t="s">
        <v>35</v>
      </c>
      <c r="H20" s="7" t="s">
        <v>35</v>
      </c>
      <c r="I20" s="14">
        <v>3.57</v>
      </c>
      <c r="J20" s="7"/>
      <c r="K20" s="14">
        <v>3.57</v>
      </c>
      <c r="L20" s="7"/>
      <c r="M20" s="7"/>
      <c r="N20" s="7"/>
    </row>
    <row r="21" ht="15" customHeight="1" spans="1:14">
      <c r="A21" s="6"/>
      <c r="B21" s="7"/>
      <c r="C21" s="7"/>
      <c r="D21" s="8" t="s">
        <v>349</v>
      </c>
      <c r="E21" s="8"/>
      <c r="F21" s="8"/>
      <c r="G21" s="7" t="s">
        <v>142</v>
      </c>
      <c r="H21" s="7" t="s">
        <v>35</v>
      </c>
      <c r="I21" s="14">
        <v>3.57</v>
      </c>
      <c r="J21" s="7"/>
      <c r="K21" s="14">
        <v>3.57</v>
      </c>
      <c r="L21" s="7"/>
      <c r="M21" s="7"/>
      <c r="N21" s="7"/>
    </row>
    <row r="22" ht="15" customHeight="1" spans="1:14">
      <c r="A22" s="6"/>
      <c r="B22" s="7"/>
      <c r="C22" s="7"/>
      <c r="D22" s="8" t="s">
        <v>202</v>
      </c>
      <c r="E22" s="8"/>
      <c r="F22" s="8"/>
      <c r="G22" s="7" t="s">
        <v>155</v>
      </c>
      <c r="H22" s="7" t="s">
        <v>35</v>
      </c>
      <c r="I22" s="14">
        <v>3.57</v>
      </c>
      <c r="J22" s="7"/>
      <c r="K22" s="14">
        <v>3.57</v>
      </c>
      <c r="L22" s="7"/>
      <c r="M22" s="7"/>
      <c r="N22" s="7"/>
    </row>
    <row r="23" ht="15" customHeight="1" spans="1:14">
      <c r="A23" s="6"/>
      <c r="B23" s="7"/>
      <c r="C23" s="7" t="s">
        <v>156</v>
      </c>
      <c r="D23" s="8" t="s">
        <v>203</v>
      </c>
      <c r="E23" s="8"/>
      <c r="F23" s="8"/>
      <c r="G23" s="7" t="s">
        <v>158</v>
      </c>
      <c r="H23" s="7" t="s">
        <v>35</v>
      </c>
      <c r="I23" s="14">
        <v>3.57</v>
      </c>
      <c r="J23" s="7"/>
      <c r="K23" s="14">
        <v>3.57</v>
      </c>
      <c r="L23" s="7"/>
      <c r="M23" s="7"/>
      <c r="N23" s="7"/>
    </row>
    <row r="24" ht="15" customHeight="1" spans="1:14">
      <c r="A24" s="6"/>
      <c r="B24" s="7"/>
      <c r="C24" s="7"/>
      <c r="D24" s="8" t="s">
        <v>350</v>
      </c>
      <c r="E24" s="8"/>
      <c r="F24" s="8"/>
      <c r="G24" s="7" t="s">
        <v>158</v>
      </c>
      <c r="H24" s="7" t="s">
        <v>35</v>
      </c>
      <c r="I24" s="14">
        <v>3.57</v>
      </c>
      <c r="J24" s="7"/>
      <c r="K24" s="14">
        <v>3.57</v>
      </c>
      <c r="L24" s="7"/>
      <c r="M24" s="7"/>
      <c r="N24" s="7"/>
    </row>
    <row r="25" ht="15" customHeight="1" spans="1:14">
      <c r="A25" s="6"/>
      <c r="B25" s="7"/>
      <c r="C25" s="7"/>
      <c r="D25" s="8" t="s">
        <v>204</v>
      </c>
      <c r="E25" s="8"/>
      <c r="F25" s="8"/>
      <c r="G25" s="7" t="s">
        <v>158</v>
      </c>
      <c r="H25" s="7" t="s">
        <v>35</v>
      </c>
      <c r="I25" s="14">
        <v>3.57</v>
      </c>
      <c r="J25" s="7"/>
      <c r="K25" s="14">
        <v>3.57</v>
      </c>
      <c r="L25" s="7"/>
      <c r="M25" s="7"/>
      <c r="N25" s="7"/>
    </row>
    <row r="26" ht="15" customHeight="1" spans="1:14">
      <c r="A26" s="6"/>
      <c r="B26" s="7"/>
      <c r="C26" s="7" t="s">
        <v>161</v>
      </c>
      <c r="D26" s="8" t="s">
        <v>162</v>
      </c>
      <c r="E26" s="8"/>
      <c r="F26" s="8"/>
      <c r="G26" s="7" t="s">
        <v>163</v>
      </c>
      <c r="H26" s="7" t="s">
        <v>35</v>
      </c>
      <c r="I26" s="14">
        <v>3.57</v>
      </c>
      <c r="J26" s="7"/>
      <c r="K26" s="14">
        <v>3.57</v>
      </c>
      <c r="L26" s="7"/>
      <c r="M26" s="7"/>
      <c r="N26" s="7"/>
    </row>
    <row r="27" ht="15" customHeight="1" spans="1:14">
      <c r="A27" s="6"/>
      <c r="B27" s="7" t="s">
        <v>164</v>
      </c>
      <c r="C27" s="7" t="s">
        <v>168</v>
      </c>
      <c r="D27" s="8" t="s">
        <v>207</v>
      </c>
      <c r="E27" s="8"/>
      <c r="F27" s="8"/>
      <c r="G27" s="7" t="s">
        <v>208</v>
      </c>
      <c r="H27" s="7" t="s">
        <v>35</v>
      </c>
      <c r="I27" s="14">
        <v>6</v>
      </c>
      <c r="J27" s="7"/>
      <c r="K27" s="14">
        <v>6</v>
      </c>
      <c r="L27" s="7"/>
      <c r="M27" s="7"/>
      <c r="N27" s="7"/>
    </row>
    <row r="28" ht="15" customHeight="1" spans="1:14">
      <c r="A28" s="6"/>
      <c r="B28" s="7"/>
      <c r="C28" s="7"/>
      <c r="D28" s="8" t="s">
        <v>209</v>
      </c>
      <c r="E28" s="8"/>
      <c r="F28" s="8"/>
      <c r="G28" s="7" t="s">
        <v>208</v>
      </c>
      <c r="H28" s="7" t="s">
        <v>35</v>
      </c>
      <c r="I28" s="14">
        <v>6</v>
      </c>
      <c r="J28" s="7"/>
      <c r="K28" s="14">
        <v>6</v>
      </c>
      <c r="L28" s="7"/>
      <c r="M28" s="7"/>
      <c r="N28" s="7"/>
    </row>
    <row r="29" ht="15" customHeight="1" spans="1:14">
      <c r="A29" s="6"/>
      <c r="B29" s="7"/>
      <c r="C29" s="7"/>
      <c r="D29" s="8" t="s">
        <v>210</v>
      </c>
      <c r="E29" s="8"/>
      <c r="F29" s="8"/>
      <c r="G29" s="7" t="s">
        <v>211</v>
      </c>
      <c r="H29" s="7" t="s">
        <v>35</v>
      </c>
      <c r="I29" s="14">
        <v>6</v>
      </c>
      <c r="J29" s="7"/>
      <c r="K29" s="14">
        <v>6</v>
      </c>
      <c r="L29" s="7"/>
      <c r="M29" s="7"/>
      <c r="N29" s="7"/>
    </row>
    <row r="30" ht="15" customHeight="1" spans="1:14">
      <c r="A30" s="6"/>
      <c r="B30" s="7"/>
      <c r="C30" s="7" t="s">
        <v>178</v>
      </c>
      <c r="D30" s="8" t="s">
        <v>212</v>
      </c>
      <c r="E30" s="8"/>
      <c r="F30" s="8"/>
      <c r="G30" s="7" t="s">
        <v>49</v>
      </c>
      <c r="H30" s="7" t="s">
        <v>35</v>
      </c>
      <c r="I30" s="14">
        <v>6</v>
      </c>
      <c r="J30" s="7"/>
      <c r="K30" s="14">
        <v>6</v>
      </c>
      <c r="L30" s="7"/>
      <c r="M30" s="7"/>
      <c r="N30" s="7"/>
    </row>
    <row r="31" ht="15" customHeight="1" spans="1:14">
      <c r="A31" s="6"/>
      <c r="B31" s="7"/>
      <c r="C31" s="7"/>
      <c r="D31" s="8" t="s">
        <v>213</v>
      </c>
      <c r="E31" s="8"/>
      <c r="F31" s="8"/>
      <c r="G31" s="7" t="s">
        <v>49</v>
      </c>
      <c r="H31" s="7" t="s">
        <v>35</v>
      </c>
      <c r="I31" s="14">
        <v>6</v>
      </c>
      <c r="J31" s="7"/>
      <c r="K31" s="14">
        <v>6</v>
      </c>
      <c r="L31" s="7"/>
      <c r="M31" s="7"/>
      <c r="N31" s="7"/>
    </row>
    <row r="32" ht="36" spans="1:14">
      <c r="A32" s="6"/>
      <c r="B32" s="7" t="s">
        <v>183</v>
      </c>
      <c r="C32" s="7" t="s">
        <v>184</v>
      </c>
      <c r="D32" s="8" t="s">
        <v>187</v>
      </c>
      <c r="E32" s="8"/>
      <c r="F32" s="8"/>
      <c r="G32" s="7" t="s">
        <v>155</v>
      </c>
      <c r="H32" s="93" t="s">
        <v>76</v>
      </c>
      <c r="I32" s="14">
        <v>10</v>
      </c>
      <c r="J32" s="7"/>
      <c r="K32" s="14">
        <v>10</v>
      </c>
      <c r="L32" s="7"/>
      <c r="M32" s="7"/>
      <c r="N32" s="7"/>
    </row>
    <row r="33" ht="15" customHeight="1" spans="1:14">
      <c r="A33" s="9" t="s">
        <v>188</v>
      </c>
      <c r="B33" s="9"/>
      <c r="C33" s="9"/>
      <c r="D33" s="9"/>
      <c r="E33" s="9"/>
      <c r="F33" s="9"/>
      <c r="G33" s="9"/>
      <c r="H33" s="9"/>
      <c r="I33" s="9">
        <v>100</v>
      </c>
      <c r="J33" s="9"/>
      <c r="K33" s="9">
        <f>SUM(K13:K32)+N6</f>
        <v>100</v>
      </c>
      <c r="L33" s="9"/>
      <c r="M33" s="15" t="s">
        <v>98</v>
      </c>
      <c r="N33" s="15"/>
    </row>
    <row r="34" spans="1:14">
      <c r="A34" s="10" t="s">
        <v>189</v>
      </c>
      <c r="B34" s="11" t="s">
        <v>190</v>
      </c>
      <c r="C34" s="12"/>
      <c r="D34" s="12"/>
      <c r="E34" s="12"/>
      <c r="F34" s="12"/>
      <c r="G34" s="12"/>
      <c r="H34" s="12"/>
      <c r="I34" s="12"/>
      <c r="J34" s="12"/>
      <c r="K34" s="12"/>
      <c r="L34" s="12"/>
      <c r="M34" s="12"/>
      <c r="N34" s="16"/>
    </row>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10:A11"/>
    <mergeCell ref="A12:A32"/>
    <mergeCell ref="B13:B26"/>
    <mergeCell ref="B27:B31"/>
    <mergeCell ref="C13:C17"/>
    <mergeCell ref="C18:C22"/>
    <mergeCell ref="C23:C25"/>
    <mergeCell ref="C27:C29"/>
    <mergeCell ref="C30:C31"/>
    <mergeCell ref="E4:E5"/>
    <mergeCell ref="N4:N5"/>
    <mergeCell ref="A4:B9"/>
    <mergeCell ref="C4:D5"/>
    <mergeCell ref="F4:G5"/>
    <mergeCell ref="H4:I5"/>
    <mergeCell ref="J4:K5"/>
    <mergeCell ref="L4:M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N42"/>
  <sheetViews>
    <sheetView workbookViewId="0">
      <selection activeCell="P11" sqref="P11"/>
    </sheetView>
  </sheetViews>
  <sheetFormatPr defaultColWidth="9" defaultRowHeight="14"/>
  <cols>
    <col min="1" max="1" width="5.24545454545455" customWidth="1"/>
    <col min="3" max="3" width="8.42727272727273"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502</v>
      </c>
      <c r="B1" s="1"/>
      <c r="C1" s="1"/>
      <c r="D1" s="1"/>
      <c r="E1" s="1"/>
      <c r="F1" s="1"/>
      <c r="G1" s="1"/>
      <c r="H1" s="1"/>
      <c r="I1" s="1"/>
      <c r="J1" s="1"/>
      <c r="K1" s="1"/>
      <c r="L1" s="1"/>
      <c r="M1" s="1"/>
      <c r="N1" s="1"/>
    </row>
    <row r="2" ht="15" customHeight="1" spans="1:14">
      <c r="A2" s="2" t="s">
        <v>101</v>
      </c>
      <c r="B2" s="2"/>
      <c r="C2" s="2" t="s">
        <v>214</v>
      </c>
      <c r="D2" s="2"/>
      <c r="E2" s="2"/>
      <c r="F2" s="2"/>
      <c r="G2" s="2"/>
      <c r="H2" s="2"/>
      <c r="I2" s="2"/>
      <c r="J2" s="2"/>
      <c r="K2" s="2"/>
      <c r="L2" s="2"/>
      <c r="M2" s="2"/>
      <c r="N2" s="2"/>
    </row>
    <row r="3" ht="15" customHeight="1" spans="1:14">
      <c r="A3" s="2" t="s">
        <v>103</v>
      </c>
      <c r="B3" s="2"/>
      <c r="C3" s="2" t="s">
        <v>104</v>
      </c>
      <c r="D3" s="2"/>
      <c r="E3" s="2"/>
      <c r="F3" s="2"/>
      <c r="G3" s="2"/>
      <c r="H3" s="2" t="s">
        <v>105</v>
      </c>
      <c r="I3" s="2"/>
      <c r="J3" s="2" t="s">
        <v>459</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138.31</v>
      </c>
      <c r="F6" s="79">
        <f t="shared" si="0"/>
        <v>163.31</v>
      </c>
      <c r="G6" s="80"/>
      <c r="H6" s="79">
        <f t="shared" si="0"/>
        <v>72.48</v>
      </c>
      <c r="I6" s="80"/>
      <c r="J6" s="2">
        <v>10</v>
      </c>
      <c r="K6" s="2"/>
      <c r="L6" s="88">
        <f>H6/F6</f>
        <v>0.443818504684343</v>
      </c>
      <c r="M6" s="88"/>
      <c r="N6" s="2">
        <v>4.44</v>
      </c>
    </row>
    <row r="7" ht="15" customHeight="1" spans="1:14">
      <c r="A7" s="2"/>
      <c r="B7" s="2"/>
      <c r="C7" s="2" t="s">
        <v>111</v>
      </c>
      <c r="D7" s="2"/>
      <c r="E7" s="4">
        <f>85</f>
        <v>85</v>
      </c>
      <c r="F7" s="4">
        <f>85+25</f>
        <v>110</v>
      </c>
      <c r="G7" s="4"/>
      <c r="H7" s="4">
        <v>19.17</v>
      </c>
      <c r="I7" s="4"/>
      <c r="J7" s="2" t="s">
        <v>12</v>
      </c>
      <c r="K7" s="2"/>
      <c r="L7" s="2"/>
      <c r="M7" s="2"/>
      <c r="N7" s="2" t="s">
        <v>12</v>
      </c>
    </row>
    <row r="8" ht="15" customHeight="1" spans="1:14">
      <c r="A8" s="2"/>
      <c r="B8" s="2"/>
      <c r="C8" s="2" t="s">
        <v>112</v>
      </c>
      <c r="D8" s="2"/>
      <c r="E8" s="2">
        <v>53.31</v>
      </c>
      <c r="F8" s="2">
        <v>53.31</v>
      </c>
      <c r="G8" s="2"/>
      <c r="H8" s="2">
        <v>53.31</v>
      </c>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111" customHeight="1" spans="1:14">
      <c r="A11" s="2"/>
      <c r="B11" s="5" t="s">
        <v>503</v>
      </c>
      <c r="C11" s="5"/>
      <c r="D11" s="5"/>
      <c r="E11" s="5"/>
      <c r="F11" s="5"/>
      <c r="G11" s="5"/>
      <c r="H11" s="5" t="s">
        <v>504</v>
      </c>
      <c r="I11" s="5"/>
      <c r="J11" s="5"/>
      <c r="K11" s="5"/>
      <c r="L11" s="5"/>
      <c r="M11" s="5"/>
      <c r="N11" s="5"/>
    </row>
    <row r="12" ht="18.95" customHeight="1" spans="1:14">
      <c r="A12" s="81" t="s">
        <v>118</v>
      </c>
      <c r="B12" s="7" t="s">
        <v>26</v>
      </c>
      <c r="C12" s="7" t="s">
        <v>27</v>
      </c>
      <c r="D12" s="7" t="s">
        <v>28</v>
      </c>
      <c r="E12" s="7"/>
      <c r="F12" s="7"/>
      <c r="G12" s="7" t="s">
        <v>29</v>
      </c>
      <c r="H12" s="7" t="s">
        <v>30</v>
      </c>
      <c r="I12" s="7" t="s">
        <v>8</v>
      </c>
      <c r="J12" s="7"/>
      <c r="K12" s="7" t="s">
        <v>9</v>
      </c>
      <c r="L12" s="7"/>
      <c r="M12" s="7" t="s">
        <v>31</v>
      </c>
      <c r="N12" s="7"/>
    </row>
    <row r="13" ht="93" customHeight="1" spans="1:14">
      <c r="A13" s="82"/>
      <c r="B13" s="7" t="s">
        <v>119</v>
      </c>
      <c r="C13" s="7" t="s">
        <v>120</v>
      </c>
      <c r="D13" s="8" t="s">
        <v>310</v>
      </c>
      <c r="E13" s="8"/>
      <c r="F13" s="8"/>
      <c r="G13" s="83" t="s">
        <v>63</v>
      </c>
      <c r="H13" s="83" t="s">
        <v>476</v>
      </c>
      <c r="I13" s="14">
        <v>2.96</v>
      </c>
      <c r="J13" s="7"/>
      <c r="K13" s="14">
        <v>2.65</v>
      </c>
      <c r="L13" s="7"/>
      <c r="M13" s="17" t="s">
        <v>520</v>
      </c>
      <c r="N13" s="18"/>
    </row>
    <row r="14" ht="15" customHeight="1" spans="1:14">
      <c r="A14" s="82"/>
      <c r="B14" s="7"/>
      <c r="C14" s="7"/>
      <c r="D14" s="8" t="s">
        <v>223</v>
      </c>
      <c r="E14" s="8"/>
      <c r="F14" s="8"/>
      <c r="G14" s="83" t="s">
        <v>63</v>
      </c>
      <c r="H14" s="83" t="s">
        <v>35</v>
      </c>
      <c r="I14" s="14">
        <v>2.94</v>
      </c>
      <c r="J14" s="7"/>
      <c r="K14" s="14">
        <v>2.94</v>
      </c>
      <c r="L14" s="7"/>
      <c r="M14" s="7"/>
      <c r="N14" s="7"/>
    </row>
    <row r="15" ht="15" customHeight="1" spans="1:14">
      <c r="A15" s="82"/>
      <c r="B15" s="7"/>
      <c r="C15" s="7" t="s">
        <v>133</v>
      </c>
      <c r="D15" s="8" t="s">
        <v>134</v>
      </c>
      <c r="E15" s="8"/>
      <c r="F15" s="8"/>
      <c r="G15" s="83" t="s">
        <v>35</v>
      </c>
      <c r="H15" s="83" t="s">
        <v>35</v>
      </c>
      <c r="I15" s="14">
        <v>2.94</v>
      </c>
      <c r="J15" s="7"/>
      <c r="K15" s="14">
        <v>2.94</v>
      </c>
      <c r="L15" s="7"/>
      <c r="M15" s="7"/>
      <c r="N15" s="7"/>
    </row>
    <row r="16" ht="61" customHeight="1" spans="1:14">
      <c r="A16" s="82"/>
      <c r="B16" s="7"/>
      <c r="C16" s="7"/>
      <c r="D16" s="8" t="s">
        <v>507</v>
      </c>
      <c r="E16" s="8"/>
      <c r="F16" s="8"/>
      <c r="G16" s="83" t="s">
        <v>508</v>
      </c>
      <c r="H16" s="83" t="s">
        <v>487</v>
      </c>
      <c r="I16" s="14">
        <v>2.94</v>
      </c>
      <c r="J16" s="7"/>
      <c r="K16" s="14">
        <v>2.62</v>
      </c>
      <c r="L16" s="7"/>
      <c r="M16" s="17" t="s">
        <v>509</v>
      </c>
      <c r="N16" s="18"/>
    </row>
    <row r="17" ht="62" customHeight="1" spans="1:14">
      <c r="A17" s="82"/>
      <c r="B17" s="7"/>
      <c r="C17" s="7"/>
      <c r="D17" s="8" t="s">
        <v>138</v>
      </c>
      <c r="E17" s="8"/>
      <c r="F17" s="8"/>
      <c r="G17" s="83" t="s">
        <v>139</v>
      </c>
      <c r="H17" s="83" t="s">
        <v>35</v>
      </c>
      <c r="I17" s="14">
        <v>2.94</v>
      </c>
      <c r="J17" s="7"/>
      <c r="K17" s="14">
        <v>2.91</v>
      </c>
      <c r="L17" s="7"/>
      <c r="M17" s="17" t="s">
        <v>509</v>
      </c>
      <c r="N17" s="18"/>
    </row>
    <row r="18" ht="18" customHeight="1" spans="1:14">
      <c r="A18" s="82"/>
      <c r="B18" s="7"/>
      <c r="C18" s="7"/>
      <c r="D18" s="8" t="s">
        <v>521</v>
      </c>
      <c r="E18" s="8"/>
      <c r="F18" s="8"/>
      <c r="G18" s="83" t="s">
        <v>142</v>
      </c>
      <c r="H18" s="83" t="s">
        <v>35</v>
      </c>
      <c r="I18" s="14">
        <v>2.94</v>
      </c>
      <c r="J18" s="7"/>
      <c r="K18" s="14">
        <v>2.94</v>
      </c>
      <c r="L18" s="7"/>
      <c r="M18" s="7"/>
      <c r="N18" s="7"/>
    </row>
    <row r="19" ht="32" customHeight="1" spans="1:14">
      <c r="A19" s="82"/>
      <c r="B19" s="7"/>
      <c r="C19" s="7"/>
      <c r="D19" s="8" t="s">
        <v>144</v>
      </c>
      <c r="E19" s="8"/>
      <c r="F19" s="8"/>
      <c r="G19" s="83" t="s">
        <v>145</v>
      </c>
      <c r="H19" s="83" t="s">
        <v>146</v>
      </c>
      <c r="I19" s="14">
        <v>2.94</v>
      </c>
      <c r="J19" s="7"/>
      <c r="K19" s="14">
        <v>0</v>
      </c>
      <c r="L19" s="7"/>
      <c r="M19" s="91" t="s">
        <v>522</v>
      </c>
      <c r="N19" s="92"/>
    </row>
    <row r="20" ht="41" customHeight="1" spans="1:14">
      <c r="A20" s="82"/>
      <c r="B20" s="7"/>
      <c r="C20" s="7"/>
      <c r="D20" s="8" t="s">
        <v>148</v>
      </c>
      <c r="E20" s="8"/>
      <c r="F20" s="8"/>
      <c r="G20" s="83" t="s">
        <v>145</v>
      </c>
      <c r="H20" s="83" t="s">
        <v>146</v>
      </c>
      <c r="I20" s="14">
        <v>2.94</v>
      </c>
      <c r="J20" s="7"/>
      <c r="K20" s="14">
        <v>0</v>
      </c>
      <c r="L20" s="7"/>
      <c r="M20" s="91" t="s">
        <v>523</v>
      </c>
      <c r="N20" s="92"/>
    </row>
    <row r="21" ht="150" customHeight="1" spans="1:14">
      <c r="A21" s="82"/>
      <c r="B21" s="7"/>
      <c r="C21" s="7"/>
      <c r="D21" s="8" t="s">
        <v>149</v>
      </c>
      <c r="E21" s="8"/>
      <c r="F21" s="8"/>
      <c r="G21" s="83" t="s">
        <v>150</v>
      </c>
      <c r="H21" s="83" t="s">
        <v>496</v>
      </c>
      <c r="I21" s="14">
        <v>2.94</v>
      </c>
      <c r="J21" s="7"/>
      <c r="K21" s="14">
        <v>1.09</v>
      </c>
      <c r="L21" s="7"/>
      <c r="M21" s="17" t="s">
        <v>524</v>
      </c>
      <c r="N21" s="18"/>
    </row>
    <row r="22" ht="72" customHeight="1" spans="1:14">
      <c r="A22" s="82"/>
      <c r="B22" s="7"/>
      <c r="C22" s="7"/>
      <c r="D22" s="8" t="s">
        <v>335</v>
      </c>
      <c r="E22" s="8"/>
      <c r="F22" s="8"/>
      <c r="G22" s="83" t="s">
        <v>139</v>
      </c>
      <c r="H22" s="83" t="s">
        <v>35</v>
      </c>
      <c r="I22" s="14">
        <v>2.94</v>
      </c>
      <c r="J22" s="7"/>
      <c r="K22" s="14">
        <v>2.91</v>
      </c>
      <c r="L22" s="7"/>
      <c r="M22" s="91" t="s">
        <v>525</v>
      </c>
      <c r="N22" s="92"/>
    </row>
    <row r="23" ht="15" customHeight="1" spans="1:14">
      <c r="A23" s="82"/>
      <c r="B23" s="7"/>
      <c r="C23" s="7"/>
      <c r="D23" s="8" t="s">
        <v>151</v>
      </c>
      <c r="E23" s="8"/>
      <c r="F23" s="8"/>
      <c r="G23" s="83" t="s">
        <v>142</v>
      </c>
      <c r="H23" s="83" t="s">
        <v>35</v>
      </c>
      <c r="I23" s="14">
        <v>2.94</v>
      </c>
      <c r="J23" s="7"/>
      <c r="K23" s="14">
        <v>2.94</v>
      </c>
      <c r="L23" s="7"/>
      <c r="M23" s="19"/>
      <c r="N23" s="19"/>
    </row>
    <row r="24" ht="65" customHeight="1" spans="1:14">
      <c r="A24" s="82"/>
      <c r="B24" s="7"/>
      <c r="C24" s="7"/>
      <c r="D24" s="8" t="s">
        <v>152</v>
      </c>
      <c r="E24" s="8"/>
      <c r="F24" s="8"/>
      <c r="G24" s="83" t="s">
        <v>514</v>
      </c>
      <c r="H24" s="83" t="s">
        <v>35</v>
      </c>
      <c r="I24" s="14">
        <v>2.94</v>
      </c>
      <c r="J24" s="7"/>
      <c r="K24" s="14">
        <v>2.65</v>
      </c>
      <c r="L24" s="7"/>
      <c r="M24" s="91" t="s">
        <v>525</v>
      </c>
      <c r="N24" s="92"/>
    </row>
    <row r="25" ht="15" customHeight="1" spans="1:14">
      <c r="A25" s="82"/>
      <c r="B25" s="7"/>
      <c r="C25" s="7"/>
      <c r="D25" s="8" t="s">
        <v>154</v>
      </c>
      <c r="E25" s="8"/>
      <c r="F25" s="8"/>
      <c r="G25" s="83" t="s">
        <v>508</v>
      </c>
      <c r="H25" s="83" t="s">
        <v>491</v>
      </c>
      <c r="I25" s="14">
        <v>2.94</v>
      </c>
      <c r="J25" s="7"/>
      <c r="K25" s="14">
        <v>2.94</v>
      </c>
      <c r="L25" s="7"/>
      <c r="M25" s="7"/>
      <c r="N25" s="7"/>
    </row>
    <row r="26" ht="15" customHeight="1" spans="1:14">
      <c r="A26" s="82"/>
      <c r="B26" s="7"/>
      <c r="C26" s="7" t="s">
        <v>156</v>
      </c>
      <c r="D26" s="8" t="s">
        <v>157</v>
      </c>
      <c r="E26" s="8"/>
      <c r="F26" s="8"/>
      <c r="G26" s="83" t="s">
        <v>158</v>
      </c>
      <c r="H26" s="83" t="s">
        <v>35</v>
      </c>
      <c r="I26" s="14">
        <v>2.94</v>
      </c>
      <c r="J26" s="7"/>
      <c r="K26" s="14">
        <v>2.94</v>
      </c>
      <c r="L26" s="7"/>
      <c r="M26" s="7"/>
      <c r="N26" s="7"/>
    </row>
    <row r="27" ht="15" customHeight="1" spans="1:14">
      <c r="A27" s="82"/>
      <c r="B27" s="7"/>
      <c r="C27" s="7"/>
      <c r="D27" s="8" t="s">
        <v>337</v>
      </c>
      <c r="E27" s="8"/>
      <c r="F27" s="8"/>
      <c r="G27" s="83" t="s">
        <v>158</v>
      </c>
      <c r="H27" s="83" t="s">
        <v>35</v>
      </c>
      <c r="I27" s="14">
        <v>2.94</v>
      </c>
      <c r="J27" s="7"/>
      <c r="K27" s="14">
        <v>2.94</v>
      </c>
      <c r="L27" s="7"/>
      <c r="M27" s="7"/>
      <c r="N27" s="7"/>
    </row>
    <row r="28" ht="15" customHeight="1" spans="1:14">
      <c r="A28" s="82"/>
      <c r="B28" s="7"/>
      <c r="C28" s="7"/>
      <c r="D28" s="8" t="s">
        <v>160</v>
      </c>
      <c r="E28" s="8"/>
      <c r="F28" s="8"/>
      <c r="G28" s="83" t="s">
        <v>158</v>
      </c>
      <c r="H28" s="83" t="s">
        <v>35</v>
      </c>
      <c r="I28" s="14">
        <v>2.94</v>
      </c>
      <c r="J28" s="7"/>
      <c r="K28" s="14">
        <v>2.94</v>
      </c>
      <c r="L28" s="7"/>
      <c r="M28" s="7"/>
      <c r="N28" s="7"/>
    </row>
    <row r="29" ht="15" customHeight="1" spans="1:14">
      <c r="A29" s="82"/>
      <c r="B29" s="7"/>
      <c r="C29" s="7" t="s">
        <v>161</v>
      </c>
      <c r="D29" s="8" t="s">
        <v>162</v>
      </c>
      <c r="E29" s="8"/>
      <c r="F29" s="8"/>
      <c r="G29" s="83" t="s">
        <v>163</v>
      </c>
      <c r="H29" s="83" t="s">
        <v>35</v>
      </c>
      <c r="I29" s="14">
        <v>2.94</v>
      </c>
      <c r="J29" s="7"/>
      <c r="K29" s="14">
        <v>2.94</v>
      </c>
      <c r="L29" s="7"/>
      <c r="M29" s="7"/>
      <c r="N29" s="7"/>
    </row>
    <row r="30" ht="24" spans="1:14">
      <c r="A30" s="82"/>
      <c r="B30" s="87" t="s">
        <v>164</v>
      </c>
      <c r="C30" s="7" t="s">
        <v>165</v>
      </c>
      <c r="D30" s="8" t="s">
        <v>166</v>
      </c>
      <c r="E30" s="8"/>
      <c r="F30" s="8"/>
      <c r="G30" s="85" t="s">
        <v>167</v>
      </c>
      <c r="H30" s="86" t="s">
        <v>81</v>
      </c>
      <c r="I30" s="14">
        <v>3.75</v>
      </c>
      <c r="J30" s="7"/>
      <c r="K30" s="14">
        <v>3.75</v>
      </c>
      <c r="L30" s="7"/>
      <c r="M30" s="7"/>
      <c r="N30" s="7"/>
    </row>
    <row r="31" ht="15" customHeight="1" spans="1:14">
      <c r="A31" s="82"/>
      <c r="B31" s="84"/>
      <c r="C31" s="7" t="s">
        <v>168</v>
      </c>
      <c r="D31" s="8" t="s">
        <v>169</v>
      </c>
      <c r="E31" s="8"/>
      <c r="F31" s="8"/>
      <c r="G31" s="85" t="s">
        <v>170</v>
      </c>
      <c r="H31" s="86" t="s">
        <v>81</v>
      </c>
      <c r="I31" s="14">
        <v>3.75</v>
      </c>
      <c r="J31" s="7"/>
      <c r="K31" s="14">
        <v>3.75</v>
      </c>
      <c r="L31" s="7"/>
      <c r="M31" s="7"/>
      <c r="N31" s="7"/>
    </row>
    <row r="32" ht="15" customHeight="1" spans="1:14">
      <c r="A32" s="82"/>
      <c r="B32" s="84"/>
      <c r="C32" s="7"/>
      <c r="D32" s="8" t="s">
        <v>171</v>
      </c>
      <c r="E32" s="8"/>
      <c r="F32" s="8"/>
      <c r="G32" s="85" t="s">
        <v>139</v>
      </c>
      <c r="H32" s="86" t="s">
        <v>263</v>
      </c>
      <c r="I32" s="14">
        <v>3.75</v>
      </c>
      <c r="J32" s="7"/>
      <c r="K32" s="14">
        <v>3.75</v>
      </c>
      <c r="L32" s="7"/>
      <c r="M32" s="7"/>
      <c r="N32" s="7"/>
    </row>
    <row r="33" ht="15" customHeight="1" spans="1:14">
      <c r="A33" s="82"/>
      <c r="B33" s="84"/>
      <c r="C33" s="87" t="s">
        <v>173</v>
      </c>
      <c r="D33" s="8" t="s">
        <v>174</v>
      </c>
      <c r="E33" s="8"/>
      <c r="F33" s="8"/>
      <c r="G33" s="85" t="s">
        <v>393</v>
      </c>
      <c r="H33" s="83" t="s">
        <v>35</v>
      </c>
      <c r="I33" s="14">
        <v>3.75</v>
      </c>
      <c r="J33" s="7"/>
      <c r="K33" s="14">
        <v>3.75</v>
      </c>
      <c r="L33" s="7"/>
      <c r="M33" s="7"/>
      <c r="N33" s="7"/>
    </row>
    <row r="34" ht="15" customHeight="1" spans="1:14">
      <c r="A34" s="82"/>
      <c r="B34" s="84"/>
      <c r="C34" s="89"/>
      <c r="D34" s="8" t="s">
        <v>176</v>
      </c>
      <c r="E34" s="8"/>
      <c r="F34" s="8"/>
      <c r="G34" s="85" t="s">
        <v>177</v>
      </c>
      <c r="H34" s="86" t="s">
        <v>81</v>
      </c>
      <c r="I34" s="14">
        <v>3.75</v>
      </c>
      <c r="J34" s="7"/>
      <c r="K34" s="14">
        <v>3.75</v>
      </c>
      <c r="L34" s="7"/>
      <c r="M34" s="7"/>
      <c r="N34" s="7"/>
    </row>
    <row r="35" ht="15" customHeight="1" spans="1:14">
      <c r="A35" s="82"/>
      <c r="B35" s="84"/>
      <c r="C35" s="7" t="s">
        <v>178</v>
      </c>
      <c r="D35" s="8" t="s">
        <v>179</v>
      </c>
      <c r="E35" s="8"/>
      <c r="F35" s="8"/>
      <c r="G35" s="85" t="s">
        <v>49</v>
      </c>
      <c r="H35" s="83" t="s">
        <v>35</v>
      </c>
      <c r="I35" s="14">
        <v>3.75</v>
      </c>
      <c r="J35" s="7"/>
      <c r="K35" s="14">
        <v>3.75</v>
      </c>
      <c r="L35" s="7"/>
      <c r="M35" s="7"/>
      <c r="N35" s="7"/>
    </row>
    <row r="36" ht="27" customHeight="1" spans="1:14">
      <c r="A36" s="82"/>
      <c r="B36" s="84"/>
      <c r="C36" s="7"/>
      <c r="D36" s="8" t="s">
        <v>444</v>
      </c>
      <c r="E36" s="8"/>
      <c r="F36" s="8"/>
      <c r="G36" s="85" t="s">
        <v>49</v>
      </c>
      <c r="H36" s="83" t="s">
        <v>35</v>
      </c>
      <c r="I36" s="14">
        <v>3.75</v>
      </c>
      <c r="J36" s="7"/>
      <c r="K36" s="14">
        <v>3.75</v>
      </c>
      <c r="L36" s="7"/>
      <c r="M36" s="7"/>
      <c r="N36" s="7"/>
    </row>
    <row r="37" ht="15" customHeight="1" spans="1:14">
      <c r="A37" s="82"/>
      <c r="B37" s="89"/>
      <c r="C37" s="7"/>
      <c r="D37" s="8" t="s">
        <v>181</v>
      </c>
      <c r="E37" s="8"/>
      <c r="F37" s="8"/>
      <c r="G37" s="85" t="s">
        <v>182</v>
      </c>
      <c r="H37" s="83" t="s">
        <v>35</v>
      </c>
      <c r="I37" s="14">
        <v>3.75</v>
      </c>
      <c r="J37" s="7"/>
      <c r="K37" s="14">
        <v>3.75</v>
      </c>
      <c r="L37" s="7"/>
      <c r="M37" s="7"/>
      <c r="N37" s="7"/>
    </row>
    <row r="38" ht="16" customHeight="1" spans="1:14">
      <c r="A38" s="82"/>
      <c r="B38" s="87" t="s">
        <v>183</v>
      </c>
      <c r="C38" s="87" t="s">
        <v>184</v>
      </c>
      <c r="D38" s="8" t="s">
        <v>185</v>
      </c>
      <c r="E38" s="8"/>
      <c r="F38" s="8"/>
      <c r="G38" s="85" t="s">
        <v>142</v>
      </c>
      <c r="H38" s="86" t="s">
        <v>76</v>
      </c>
      <c r="I38" s="14">
        <v>5</v>
      </c>
      <c r="J38" s="7"/>
      <c r="K38" s="14">
        <v>5</v>
      </c>
      <c r="L38" s="7"/>
      <c r="M38" s="7"/>
      <c r="N38" s="7"/>
    </row>
    <row r="39" ht="17" customHeight="1" spans="1:14">
      <c r="A39" s="90"/>
      <c r="B39" s="89"/>
      <c r="C39" s="89"/>
      <c r="D39" s="8" t="s">
        <v>187</v>
      </c>
      <c r="E39" s="8"/>
      <c r="F39" s="8"/>
      <c r="G39" s="85" t="s">
        <v>142</v>
      </c>
      <c r="H39" s="86" t="s">
        <v>76</v>
      </c>
      <c r="I39" s="14">
        <v>5</v>
      </c>
      <c r="J39" s="7"/>
      <c r="K39" s="14">
        <v>5</v>
      </c>
      <c r="L39" s="7"/>
      <c r="M39" s="7"/>
      <c r="N39" s="7"/>
    </row>
    <row r="40" ht="15" customHeight="1" spans="1:14">
      <c r="A40" s="9" t="s">
        <v>188</v>
      </c>
      <c r="B40" s="9"/>
      <c r="C40" s="9"/>
      <c r="D40" s="9"/>
      <c r="E40" s="9"/>
      <c r="F40" s="9"/>
      <c r="G40" s="9"/>
      <c r="H40" s="9"/>
      <c r="I40" s="9">
        <v>100</v>
      </c>
      <c r="J40" s="9"/>
      <c r="K40" s="9">
        <f>SUM(K13:K39)+N6</f>
        <v>85.73</v>
      </c>
      <c r="L40" s="9"/>
      <c r="M40" s="15" t="s">
        <v>316</v>
      </c>
      <c r="N40" s="15"/>
    </row>
    <row r="41" spans="1:14">
      <c r="A41" s="10" t="s">
        <v>189</v>
      </c>
      <c r="B41" s="11" t="s">
        <v>190</v>
      </c>
      <c r="C41" s="12"/>
      <c r="D41" s="12"/>
      <c r="E41" s="12"/>
      <c r="F41" s="12"/>
      <c r="G41" s="12"/>
      <c r="H41" s="12"/>
      <c r="I41" s="12"/>
      <c r="J41" s="12"/>
      <c r="K41" s="12"/>
      <c r="L41" s="12"/>
      <c r="M41" s="12"/>
      <c r="N41" s="16"/>
    </row>
    <row r="42" customFormat="1" ht="15.95" customHeight="1"/>
  </sheetData>
  <mergeCells count="16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10:A11"/>
    <mergeCell ref="A12:A39"/>
    <mergeCell ref="B13:B29"/>
    <mergeCell ref="B30:B37"/>
    <mergeCell ref="B38:B39"/>
    <mergeCell ref="C13:C14"/>
    <mergeCell ref="C15:C25"/>
    <mergeCell ref="C26:C28"/>
    <mergeCell ref="C31:C32"/>
    <mergeCell ref="C33:C34"/>
    <mergeCell ref="C35:C37"/>
    <mergeCell ref="C38:C39"/>
    <mergeCell ref="E4:E5"/>
    <mergeCell ref="N4:N5"/>
    <mergeCell ref="A4:B9"/>
    <mergeCell ref="C4:D5"/>
    <mergeCell ref="F4:G5"/>
    <mergeCell ref="H4:I5"/>
    <mergeCell ref="J4:K5"/>
    <mergeCell ref="L4:M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N28"/>
  <sheetViews>
    <sheetView topLeftCell="A8" workbookViewId="0">
      <selection activeCell="Q16" sqref="Q16"/>
    </sheetView>
  </sheetViews>
  <sheetFormatPr defaultColWidth="9" defaultRowHeight="14"/>
  <cols>
    <col min="1" max="1" width="5.24545454545455" customWidth="1"/>
    <col min="3" max="3" width="8.42727272727273"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502</v>
      </c>
      <c r="B1" s="1"/>
      <c r="C1" s="1"/>
      <c r="D1" s="1"/>
      <c r="E1" s="1"/>
      <c r="F1" s="1"/>
      <c r="G1" s="1"/>
      <c r="H1" s="1"/>
      <c r="I1" s="1"/>
      <c r="J1" s="1"/>
      <c r="K1" s="1"/>
      <c r="L1" s="1"/>
      <c r="M1" s="1"/>
      <c r="N1" s="1"/>
    </row>
    <row r="2" ht="15" customHeight="1" spans="1:14">
      <c r="A2" s="2" t="s">
        <v>101</v>
      </c>
      <c r="B2" s="2"/>
      <c r="C2" s="2" t="s">
        <v>526</v>
      </c>
      <c r="D2" s="2"/>
      <c r="E2" s="2"/>
      <c r="F2" s="2"/>
      <c r="G2" s="2"/>
      <c r="H2" s="2"/>
      <c r="I2" s="2"/>
      <c r="J2" s="2"/>
      <c r="K2" s="2"/>
      <c r="L2" s="2"/>
      <c r="M2" s="2"/>
      <c r="N2" s="2"/>
    </row>
    <row r="3" ht="15" customHeight="1" spans="1:14">
      <c r="A3" s="2" t="s">
        <v>103</v>
      </c>
      <c r="B3" s="2"/>
      <c r="C3" s="2" t="s">
        <v>104</v>
      </c>
      <c r="D3" s="2"/>
      <c r="E3" s="2"/>
      <c r="F3" s="2"/>
      <c r="G3" s="2"/>
      <c r="H3" s="2" t="s">
        <v>105</v>
      </c>
      <c r="I3" s="2"/>
      <c r="J3" s="2" t="s">
        <v>459</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 t="shared" ref="E6:H6" si="0">SUM(E7:E9)</f>
        <v>8</v>
      </c>
      <c r="F6" s="79">
        <f t="shared" si="0"/>
        <v>8</v>
      </c>
      <c r="G6" s="80"/>
      <c r="H6" s="79">
        <f t="shared" si="0"/>
        <v>8</v>
      </c>
      <c r="I6" s="80"/>
      <c r="J6" s="2">
        <v>10</v>
      </c>
      <c r="K6" s="2"/>
      <c r="L6" s="88">
        <f>H6/F6</f>
        <v>1</v>
      </c>
      <c r="M6" s="88"/>
      <c r="N6" s="2">
        <v>10</v>
      </c>
    </row>
    <row r="7" ht="15" customHeight="1" spans="1:14">
      <c r="A7" s="2"/>
      <c r="B7" s="2"/>
      <c r="C7" s="2" t="s">
        <v>111</v>
      </c>
      <c r="D7" s="2"/>
      <c r="E7" s="4">
        <v>8</v>
      </c>
      <c r="F7" s="4">
        <v>8</v>
      </c>
      <c r="G7" s="4"/>
      <c r="H7" s="4">
        <v>8</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59" customHeight="1" spans="1:14">
      <c r="A11" s="2"/>
      <c r="B11" s="5" t="s">
        <v>527</v>
      </c>
      <c r="C11" s="5"/>
      <c r="D11" s="5"/>
      <c r="E11" s="5"/>
      <c r="F11" s="5"/>
      <c r="G11" s="5"/>
      <c r="H11" s="5" t="s">
        <v>528</v>
      </c>
      <c r="I11" s="5"/>
      <c r="J11" s="5"/>
      <c r="K11" s="5"/>
      <c r="L11" s="5"/>
      <c r="M11" s="5"/>
      <c r="N11" s="5"/>
    </row>
    <row r="12" ht="18.95" customHeight="1" spans="1:14">
      <c r="A12" s="81" t="s">
        <v>118</v>
      </c>
      <c r="B12" s="7" t="s">
        <v>26</v>
      </c>
      <c r="C12" s="7" t="s">
        <v>27</v>
      </c>
      <c r="D12" s="7" t="s">
        <v>28</v>
      </c>
      <c r="E12" s="7"/>
      <c r="F12" s="7"/>
      <c r="G12" s="7" t="s">
        <v>29</v>
      </c>
      <c r="H12" s="7" t="s">
        <v>30</v>
      </c>
      <c r="I12" s="7" t="s">
        <v>8</v>
      </c>
      <c r="J12" s="7"/>
      <c r="K12" s="7" t="s">
        <v>9</v>
      </c>
      <c r="L12" s="7"/>
      <c r="M12" s="7" t="s">
        <v>31</v>
      </c>
      <c r="N12" s="7"/>
    </row>
    <row r="13" ht="15" customHeight="1" spans="1:14">
      <c r="A13" s="82"/>
      <c r="B13" s="7" t="s">
        <v>119</v>
      </c>
      <c r="C13" s="7" t="s">
        <v>120</v>
      </c>
      <c r="D13" s="8" t="s">
        <v>529</v>
      </c>
      <c r="E13" s="8"/>
      <c r="F13" s="8"/>
      <c r="G13" s="83" t="s">
        <v>530</v>
      </c>
      <c r="H13" s="83" t="s">
        <v>531</v>
      </c>
      <c r="I13" s="14">
        <v>6.25</v>
      </c>
      <c r="J13" s="7"/>
      <c r="K13" s="14">
        <v>6.25</v>
      </c>
      <c r="L13" s="7"/>
      <c r="M13" s="7"/>
      <c r="N13" s="7"/>
    </row>
    <row r="14" ht="15" customHeight="1" spans="1:14">
      <c r="A14" s="82"/>
      <c r="B14" s="7"/>
      <c r="C14" s="7"/>
      <c r="D14" s="8" t="s">
        <v>532</v>
      </c>
      <c r="E14" s="8"/>
      <c r="F14" s="8"/>
      <c r="G14" s="83" t="s">
        <v>35</v>
      </c>
      <c r="H14" s="83" t="s">
        <v>35</v>
      </c>
      <c r="I14" s="14">
        <v>6.25</v>
      </c>
      <c r="J14" s="7"/>
      <c r="K14" s="14">
        <v>6.25</v>
      </c>
      <c r="L14" s="7"/>
      <c r="M14" s="7"/>
      <c r="N14" s="7"/>
    </row>
    <row r="15" ht="15" customHeight="1" spans="1:14">
      <c r="A15" s="82"/>
      <c r="B15" s="7"/>
      <c r="C15" s="7"/>
      <c r="D15" s="8" t="s">
        <v>533</v>
      </c>
      <c r="E15" s="8"/>
      <c r="F15" s="8"/>
      <c r="G15" s="83" t="s">
        <v>35</v>
      </c>
      <c r="H15" s="83" t="s">
        <v>35</v>
      </c>
      <c r="I15" s="14">
        <v>6.25</v>
      </c>
      <c r="J15" s="7"/>
      <c r="K15" s="14">
        <v>6.25</v>
      </c>
      <c r="L15" s="7"/>
      <c r="M15" s="7"/>
      <c r="N15" s="7"/>
    </row>
    <row r="16" ht="15" customHeight="1" spans="1:14">
      <c r="A16" s="82"/>
      <c r="B16" s="7"/>
      <c r="C16" s="7" t="s">
        <v>133</v>
      </c>
      <c r="D16" s="8" t="s">
        <v>534</v>
      </c>
      <c r="E16" s="8"/>
      <c r="F16" s="8"/>
      <c r="G16" s="83" t="s">
        <v>35</v>
      </c>
      <c r="H16" s="83" t="s">
        <v>35</v>
      </c>
      <c r="I16" s="14">
        <v>6.25</v>
      </c>
      <c r="J16" s="7"/>
      <c r="K16" s="14">
        <v>6.25</v>
      </c>
      <c r="L16" s="7"/>
      <c r="M16" s="7"/>
      <c r="N16" s="7"/>
    </row>
    <row r="17" ht="15" customHeight="1" spans="1:14">
      <c r="A17" s="82"/>
      <c r="B17" s="7"/>
      <c r="C17" s="7"/>
      <c r="D17" s="8" t="s">
        <v>535</v>
      </c>
      <c r="E17" s="8"/>
      <c r="F17" s="8"/>
      <c r="G17" s="83" t="s">
        <v>35</v>
      </c>
      <c r="H17" s="83" t="s">
        <v>35</v>
      </c>
      <c r="I17" s="14">
        <v>6.25</v>
      </c>
      <c r="J17" s="7"/>
      <c r="K17" s="14">
        <v>6.25</v>
      </c>
      <c r="L17" s="7"/>
      <c r="M17" s="7"/>
      <c r="N17" s="7"/>
    </row>
    <row r="18" ht="15" customHeight="1" spans="1:14">
      <c r="A18" s="82"/>
      <c r="B18" s="7"/>
      <c r="C18" s="7"/>
      <c r="D18" s="8" t="s">
        <v>201</v>
      </c>
      <c r="E18" s="8"/>
      <c r="F18" s="8"/>
      <c r="G18" s="83" t="s">
        <v>35</v>
      </c>
      <c r="H18" s="83" t="s">
        <v>35</v>
      </c>
      <c r="I18" s="14">
        <v>6.25</v>
      </c>
      <c r="J18" s="7"/>
      <c r="K18" s="14">
        <v>6.25</v>
      </c>
      <c r="L18" s="7"/>
      <c r="M18" s="7"/>
      <c r="N18" s="7"/>
    </row>
    <row r="19" ht="15" customHeight="1" spans="1:14">
      <c r="A19" s="82"/>
      <c r="B19" s="7"/>
      <c r="C19" s="7" t="s">
        <v>156</v>
      </c>
      <c r="D19" s="8" t="s">
        <v>536</v>
      </c>
      <c r="E19" s="8"/>
      <c r="F19" s="8"/>
      <c r="G19" s="83" t="s">
        <v>158</v>
      </c>
      <c r="H19" s="83" t="s">
        <v>35</v>
      </c>
      <c r="I19" s="14">
        <v>6.25</v>
      </c>
      <c r="J19" s="7"/>
      <c r="K19" s="14">
        <v>6.25</v>
      </c>
      <c r="L19" s="7"/>
      <c r="M19" s="7"/>
      <c r="N19" s="7"/>
    </row>
    <row r="20" ht="15" customHeight="1" spans="1:14">
      <c r="A20" s="82"/>
      <c r="B20" s="7"/>
      <c r="C20" s="7" t="s">
        <v>161</v>
      </c>
      <c r="D20" s="8" t="s">
        <v>162</v>
      </c>
      <c r="E20" s="8"/>
      <c r="F20" s="8"/>
      <c r="G20" s="83" t="s">
        <v>163</v>
      </c>
      <c r="H20" s="83" t="s">
        <v>35</v>
      </c>
      <c r="I20" s="14">
        <v>6.25</v>
      </c>
      <c r="J20" s="7"/>
      <c r="K20" s="14">
        <v>6.25</v>
      </c>
      <c r="L20" s="7"/>
      <c r="M20" s="7"/>
      <c r="N20" s="7"/>
    </row>
    <row r="21" ht="15" customHeight="1" spans="1:14">
      <c r="A21" s="82"/>
      <c r="B21" s="84" t="s">
        <v>164</v>
      </c>
      <c r="C21" s="7" t="s">
        <v>168</v>
      </c>
      <c r="D21" s="8" t="s">
        <v>209</v>
      </c>
      <c r="E21" s="8"/>
      <c r="F21" s="8"/>
      <c r="G21" s="85" t="s">
        <v>208</v>
      </c>
      <c r="H21" s="86" t="s">
        <v>76</v>
      </c>
      <c r="I21" s="14">
        <v>7.5</v>
      </c>
      <c r="J21" s="7"/>
      <c r="K21" s="14">
        <v>7.5</v>
      </c>
      <c r="L21" s="7"/>
      <c r="M21" s="7"/>
      <c r="N21" s="7"/>
    </row>
    <row r="22" ht="15" customHeight="1" spans="1:14">
      <c r="A22" s="82"/>
      <c r="B22" s="84"/>
      <c r="C22" s="7"/>
      <c r="D22" s="8" t="s">
        <v>210</v>
      </c>
      <c r="E22" s="8"/>
      <c r="F22" s="8"/>
      <c r="G22" s="85" t="s">
        <v>211</v>
      </c>
      <c r="H22" s="86" t="s">
        <v>76</v>
      </c>
      <c r="I22" s="14">
        <v>7.5</v>
      </c>
      <c r="J22" s="7"/>
      <c r="K22" s="14">
        <v>7.5</v>
      </c>
      <c r="L22" s="7"/>
      <c r="M22" s="7"/>
      <c r="N22" s="7"/>
    </row>
    <row r="23" ht="15" customHeight="1" spans="1:14">
      <c r="A23" s="82"/>
      <c r="B23" s="84"/>
      <c r="C23" s="7" t="s">
        <v>178</v>
      </c>
      <c r="D23" s="8" t="s">
        <v>179</v>
      </c>
      <c r="E23" s="8"/>
      <c r="F23" s="8"/>
      <c r="G23" s="85" t="s">
        <v>49</v>
      </c>
      <c r="H23" s="83" t="s">
        <v>35</v>
      </c>
      <c r="I23" s="14">
        <v>7.5</v>
      </c>
      <c r="J23" s="7"/>
      <c r="K23" s="14">
        <v>7.5</v>
      </c>
      <c r="L23" s="7"/>
      <c r="M23" s="7"/>
      <c r="N23" s="7"/>
    </row>
    <row r="24" ht="15" customHeight="1" spans="1:14">
      <c r="A24" s="82"/>
      <c r="B24" s="84"/>
      <c r="C24" s="7"/>
      <c r="D24" s="8" t="s">
        <v>537</v>
      </c>
      <c r="E24" s="8"/>
      <c r="F24" s="8"/>
      <c r="G24" s="85" t="s">
        <v>49</v>
      </c>
      <c r="H24" s="83" t="s">
        <v>35</v>
      </c>
      <c r="I24" s="14">
        <v>7.5</v>
      </c>
      <c r="J24" s="7"/>
      <c r="K24" s="14">
        <v>7.5</v>
      </c>
      <c r="L24" s="7"/>
      <c r="M24" s="7"/>
      <c r="N24" s="7"/>
    </row>
    <row r="25" ht="36" spans="1:14">
      <c r="A25" s="82"/>
      <c r="B25" s="87" t="s">
        <v>183</v>
      </c>
      <c r="C25" s="87" t="s">
        <v>184</v>
      </c>
      <c r="D25" s="8" t="s">
        <v>538</v>
      </c>
      <c r="E25" s="8"/>
      <c r="F25" s="8"/>
      <c r="G25" s="85" t="s">
        <v>155</v>
      </c>
      <c r="H25" s="86" t="s">
        <v>76</v>
      </c>
      <c r="I25" s="14">
        <v>10</v>
      </c>
      <c r="J25" s="7"/>
      <c r="K25" s="14">
        <v>10</v>
      </c>
      <c r="L25" s="7"/>
      <c r="M25" s="7"/>
      <c r="N25" s="7"/>
    </row>
    <row r="26" ht="15" customHeight="1" spans="1:14">
      <c r="A26" s="9" t="s">
        <v>188</v>
      </c>
      <c r="B26" s="9"/>
      <c r="C26" s="9"/>
      <c r="D26" s="9"/>
      <c r="E26" s="9"/>
      <c r="F26" s="9"/>
      <c r="G26" s="9"/>
      <c r="H26" s="9"/>
      <c r="I26" s="9">
        <v>100</v>
      </c>
      <c r="J26" s="9"/>
      <c r="K26" s="9">
        <f>SUM(K13:K25)+N6</f>
        <v>100</v>
      </c>
      <c r="L26" s="9"/>
      <c r="M26" s="15" t="s">
        <v>98</v>
      </c>
      <c r="N26" s="15"/>
    </row>
    <row r="27" spans="1:14">
      <c r="A27" s="10" t="s">
        <v>189</v>
      </c>
      <c r="B27" s="11" t="s">
        <v>190</v>
      </c>
      <c r="C27" s="12"/>
      <c r="D27" s="12"/>
      <c r="E27" s="12"/>
      <c r="F27" s="12"/>
      <c r="G27" s="12"/>
      <c r="H27" s="12"/>
      <c r="I27" s="12"/>
      <c r="J27" s="12"/>
      <c r="K27" s="12"/>
      <c r="L27" s="12"/>
      <c r="M27" s="12"/>
      <c r="N27" s="16"/>
    </row>
    <row r="28" customFormat="1" ht="15.95" customHeight="1"/>
  </sheetData>
  <mergeCells count="10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10:A11"/>
    <mergeCell ref="A12:A25"/>
    <mergeCell ref="B13:B20"/>
    <mergeCell ref="B21:B24"/>
    <mergeCell ref="C13:C15"/>
    <mergeCell ref="C16:C18"/>
    <mergeCell ref="C21:C22"/>
    <mergeCell ref="C23:C24"/>
    <mergeCell ref="E4:E5"/>
    <mergeCell ref="N4:N5"/>
    <mergeCell ref="A4:B9"/>
    <mergeCell ref="C4:D5"/>
    <mergeCell ref="F4:G5"/>
    <mergeCell ref="H4:I5"/>
    <mergeCell ref="J4:K5"/>
    <mergeCell ref="L4:M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XFA41"/>
  <sheetViews>
    <sheetView workbookViewId="0">
      <selection activeCell="B8" sqref="B8:D8"/>
    </sheetView>
  </sheetViews>
  <sheetFormatPr defaultColWidth="11" defaultRowHeight="15"/>
  <cols>
    <col min="1" max="1" width="24.7545454545455" style="20" customWidth="1"/>
    <col min="2" max="2" width="22.1272727272727" style="20" customWidth="1"/>
    <col min="3" max="3" width="23.6272727272727" style="20" customWidth="1"/>
    <col min="4" max="4" width="29.2454545454545" style="20" customWidth="1"/>
    <col min="5" max="5" width="14" style="20" customWidth="1"/>
    <col min="6" max="6" width="14.2454545454545" style="20" customWidth="1"/>
    <col min="7" max="7" width="13.2454545454545" style="20" customWidth="1"/>
    <col min="8" max="8" width="11.8727272727273" style="20" customWidth="1"/>
    <col min="9" max="9" width="23.7545454545455" style="20" customWidth="1"/>
    <col min="10" max="16378" width="11" style="20"/>
    <col min="16379" max="16384" width="11" style="21"/>
  </cols>
  <sheetData>
    <row r="1" s="20" customFormat="1" ht="64.5" customHeight="1" spans="1:9">
      <c r="A1" s="22" t="s">
        <v>539</v>
      </c>
      <c r="B1" s="22"/>
      <c r="C1" s="22"/>
      <c r="D1" s="22"/>
      <c r="E1" s="22"/>
      <c r="F1" s="22"/>
      <c r="G1" s="22"/>
      <c r="H1" s="22"/>
      <c r="I1" s="22"/>
    </row>
    <row r="2" s="20" customFormat="1" ht="30" customHeight="1" spans="1:9">
      <c r="A2" s="23" t="s">
        <v>1</v>
      </c>
      <c r="B2" s="24" t="s">
        <v>540</v>
      </c>
      <c r="C2" s="25"/>
      <c r="D2" s="25"/>
      <c r="E2" s="25"/>
      <c r="F2" s="25"/>
      <c r="G2" s="25"/>
      <c r="H2" s="25"/>
      <c r="I2" s="72"/>
    </row>
    <row r="3" s="20" customFormat="1" ht="26.25" customHeight="1" spans="1:9">
      <c r="A3" s="26" t="s">
        <v>3</v>
      </c>
      <c r="B3" s="27"/>
      <c r="C3" s="27" t="s">
        <v>4</v>
      </c>
      <c r="D3" s="28" t="s">
        <v>5</v>
      </c>
      <c r="E3" s="29" t="s">
        <v>6</v>
      </c>
      <c r="F3" s="30" t="s">
        <v>7</v>
      </c>
      <c r="G3" s="31"/>
      <c r="H3" s="32" t="s">
        <v>8</v>
      </c>
      <c r="I3" s="73" t="s">
        <v>9</v>
      </c>
    </row>
    <row r="4" s="20" customFormat="1" ht="23.25" customHeight="1" spans="1:9">
      <c r="A4" s="33"/>
      <c r="B4" s="34" t="s">
        <v>10</v>
      </c>
      <c r="C4" s="35">
        <f>SUM(C5:C6)</f>
        <v>2332.06</v>
      </c>
      <c r="D4" s="36">
        <f>SUM(D5:D6)</f>
        <v>3650.92</v>
      </c>
      <c r="E4" s="36">
        <f>SUM(E5:E6)</f>
        <v>2541.11</v>
      </c>
      <c r="F4" s="37">
        <f t="shared" ref="F4:F6" si="0">E4/D4</f>
        <v>0.696019085600342</v>
      </c>
      <c r="G4" s="38"/>
      <c r="H4" s="32">
        <v>10</v>
      </c>
      <c r="I4" s="73">
        <v>6.96</v>
      </c>
    </row>
    <row r="5" s="20" customFormat="1" ht="23.25" customHeight="1" spans="1:9">
      <c r="A5" s="33"/>
      <c r="B5" s="39" t="s">
        <v>11</v>
      </c>
      <c r="C5" s="40">
        <v>526.53</v>
      </c>
      <c r="D5" s="41">
        <f>557.35+18.04</f>
        <v>575.39</v>
      </c>
      <c r="E5" s="41">
        <v>567.21</v>
      </c>
      <c r="F5" s="42">
        <f t="shared" si="0"/>
        <v>0.985783555501486</v>
      </c>
      <c r="G5" s="43"/>
      <c r="H5" s="44" t="s">
        <v>12</v>
      </c>
      <c r="I5" s="44" t="s">
        <v>12</v>
      </c>
    </row>
    <row r="6" s="20" customFormat="1" ht="23.25" customHeight="1" spans="1:9">
      <c r="A6" s="45"/>
      <c r="B6" s="39" t="s">
        <v>13</v>
      </c>
      <c r="C6" s="40">
        <v>1805.53</v>
      </c>
      <c r="D6" s="41">
        <f>2764.53+311</f>
        <v>3075.53</v>
      </c>
      <c r="E6" s="41">
        <v>1973.9</v>
      </c>
      <c r="F6" s="42">
        <f t="shared" si="0"/>
        <v>0.64180807860759</v>
      </c>
      <c r="G6" s="43"/>
      <c r="H6" s="44" t="s">
        <v>12</v>
      </c>
      <c r="I6" s="44" t="s">
        <v>12</v>
      </c>
    </row>
    <row r="7" s="20" customFormat="1" ht="23.25" customHeight="1" spans="1:9">
      <c r="A7" s="27" t="s">
        <v>14</v>
      </c>
      <c r="B7" s="26" t="s">
        <v>15</v>
      </c>
      <c r="C7" s="26"/>
      <c r="D7" s="26"/>
      <c r="E7" s="27" t="s">
        <v>16</v>
      </c>
      <c r="F7" s="27"/>
      <c r="G7" s="27"/>
      <c r="H7" s="27"/>
      <c r="I7" s="27"/>
    </row>
    <row r="8" s="20" customFormat="1" ht="83" customHeight="1" spans="1:9">
      <c r="A8" s="30"/>
      <c r="B8" s="39" t="s">
        <v>541</v>
      </c>
      <c r="C8" s="39"/>
      <c r="D8" s="39"/>
      <c r="E8" s="46" t="s">
        <v>542</v>
      </c>
      <c r="F8" s="46"/>
      <c r="G8" s="46"/>
      <c r="H8" s="46"/>
      <c r="I8" s="74"/>
    </row>
    <row r="9" s="20" customFormat="1" ht="79" customHeight="1" spans="1:9">
      <c r="A9" s="30"/>
      <c r="B9" s="39" t="s">
        <v>543</v>
      </c>
      <c r="C9" s="39"/>
      <c r="D9" s="39"/>
      <c r="E9" s="46" t="s">
        <v>544</v>
      </c>
      <c r="F9" s="46"/>
      <c r="G9" s="46"/>
      <c r="H9" s="46"/>
      <c r="I9" s="74"/>
    </row>
    <row r="10" s="20" customFormat="1" ht="105" customHeight="1" spans="1:9">
      <c r="A10" s="30"/>
      <c r="B10" s="39" t="s">
        <v>545</v>
      </c>
      <c r="C10" s="39"/>
      <c r="D10" s="39"/>
      <c r="E10" s="46" t="s">
        <v>546</v>
      </c>
      <c r="F10" s="46"/>
      <c r="G10" s="46"/>
      <c r="H10" s="46"/>
      <c r="I10" s="74"/>
    </row>
    <row r="11" s="20" customFormat="1" ht="23.25" customHeight="1" spans="1:9">
      <c r="A11" s="47" t="s">
        <v>25</v>
      </c>
      <c r="B11" s="28" t="s">
        <v>26</v>
      </c>
      <c r="C11" s="48" t="s">
        <v>27</v>
      </c>
      <c r="D11" s="29" t="s">
        <v>28</v>
      </c>
      <c r="E11" s="27" t="s">
        <v>29</v>
      </c>
      <c r="F11" s="27" t="s">
        <v>30</v>
      </c>
      <c r="G11" s="27" t="s">
        <v>8</v>
      </c>
      <c r="H11" s="27" t="s">
        <v>9</v>
      </c>
      <c r="I11" s="27" t="s">
        <v>31</v>
      </c>
    </row>
    <row r="12" s="20" customFormat="1" ht="23.25" customHeight="1" spans="1:9">
      <c r="A12" s="47"/>
      <c r="B12" s="49" t="s">
        <v>32</v>
      </c>
      <c r="C12" s="50" t="s">
        <v>33</v>
      </c>
      <c r="D12" s="51" t="s">
        <v>34</v>
      </c>
      <c r="E12" s="52" t="s">
        <v>35</v>
      </c>
      <c r="F12" s="53" t="s">
        <v>547</v>
      </c>
      <c r="G12" s="54">
        <v>2.7</v>
      </c>
      <c r="H12" s="54">
        <v>2.7</v>
      </c>
      <c r="I12" s="75"/>
    </row>
    <row r="13" s="20" customFormat="1" ht="73" customHeight="1" spans="1:9">
      <c r="A13" s="47"/>
      <c r="B13" s="55"/>
      <c r="C13" s="56"/>
      <c r="D13" s="51" t="s">
        <v>37</v>
      </c>
      <c r="E13" s="52" t="s">
        <v>548</v>
      </c>
      <c r="F13" s="53" t="s">
        <v>549</v>
      </c>
      <c r="G13" s="54">
        <v>2.7</v>
      </c>
      <c r="H13" s="54">
        <v>1.82</v>
      </c>
      <c r="I13" s="76" t="s">
        <v>550</v>
      </c>
    </row>
    <row r="14" s="20" customFormat="1" ht="23.25" customHeight="1" spans="1:9">
      <c r="A14" s="47"/>
      <c r="B14" s="55"/>
      <c r="C14" s="56"/>
      <c r="D14" s="51" t="s">
        <v>39</v>
      </c>
      <c r="E14" s="52" t="s">
        <v>551</v>
      </c>
      <c r="F14" s="53" t="s">
        <v>552</v>
      </c>
      <c r="G14" s="54">
        <v>2.7</v>
      </c>
      <c r="H14" s="54">
        <v>2.7</v>
      </c>
      <c r="I14" s="75"/>
    </row>
    <row r="15" s="20" customFormat="1" ht="96" customHeight="1" spans="1:9">
      <c r="A15" s="47"/>
      <c r="B15" s="55"/>
      <c r="C15" s="57"/>
      <c r="D15" s="51" t="s">
        <v>43</v>
      </c>
      <c r="E15" s="52" t="s">
        <v>35</v>
      </c>
      <c r="F15" s="52" t="s">
        <v>553</v>
      </c>
      <c r="G15" s="54">
        <v>2.7</v>
      </c>
      <c r="H15" s="54">
        <v>2.29</v>
      </c>
      <c r="I15" s="76" t="s">
        <v>554</v>
      </c>
    </row>
    <row r="16" s="20" customFormat="1" ht="23.25" customHeight="1" spans="1:9">
      <c r="A16" s="47"/>
      <c r="B16" s="55"/>
      <c r="C16" s="58" t="s">
        <v>47</v>
      </c>
      <c r="D16" s="51" t="s">
        <v>48</v>
      </c>
      <c r="E16" s="47" t="s">
        <v>49</v>
      </c>
      <c r="F16" s="52" t="s">
        <v>35</v>
      </c>
      <c r="G16" s="54">
        <v>2.7</v>
      </c>
      <c r="H16" s="54">
        <v>2.7</v>
      </c>
      <c r="I16" s="34"/>
    </row>
    <row r="17" s="20" customFormat="1" ht="23.25" customHeight="1" spans="1:9">
      <c r="A17" s="47"/>
      <c r="B17" s="55"/>
      <c r="C17" s="57"/>
      <c r="D17" s="51" t="s">
        <v>50</v>
      </c>
      <c r="E17" s="47" t="s">
        <v>51</v>
      </c>
      <c r="F17" s="52" t="s">
        <v>35</v>
      </c>
      <c r="G17" s="54">
        <v>2.7</v>
      </c>
      <c r="H17" s="54">
        <v>2.7</v>
      </c>
      <c r="I17" s="34"/>
    </row>
    <row r="18" s="20" customFormat="1" ht="23.25" customHeight="1" spans="1:9">
      <c r="A18" s="47"/>
      <c r="B18" s="55"/>
      <c r="C18" s="59" t="s">
        <v>52</v>
      </c>
      <c r="D18" s="51" t="s">
        <v>53</v>
      </c>
      <c r="E18" s="47" t="s">
        <v>51</v>
      </c>
      <c r="F18" s="52" t="s">
        <v>35</v>
      </c>
      <c r="G18" s="54">
        <v>2.7</v>
      </c>
      <c r="H18" s="54">
        <v>2.7</v>
      </c>
      <c r="I18" s="34"/>
    </row>
    <row r="19" s="20" customFormat="1" ht="23.25" customHeight="1" spans="1:9">
      <c r="A19" s="47"/>
      <c r="B19" s="55"/>
      <c r="C19" s="60" t="s">
        <v>54</v>
      </c>
      <c r="D19" s="51" t="s">
        <v>55</v>
      </c>
      <c r="E19" s="47" t="s">
        <v>51</v>
      </c>
      <c r="F19" s="52" t="s">
        <v>35</v>
      </c>
      <c r="G19" s="54">
        <v>2.7</v>
      </c>
      <c r="H19" s="54">
        <v>2.7</v>
      </c>
      <c r="I19" s="34"/>
    </row>
    <row r="20" s="20" customFormat="1" ht="23.25" customHeight="1" spans="1:9">
      <c r="A20" s="47"/>
      <c r="B20" s="55"/>
      <c r="C20" s="60" t="s">
        <v>56</v>
      </c>
      <c r="D20" s="51" t="s">
        <v>57</v>
      </c>
      <c r="E20" s="52" t="s">
        <v>35</v>
      </c>
      <c r="F20" s="52" t="s">
        <v>555</v>
      </c>
      <c r="G20" s="54">
        <v>2.7</v>
      </c>
      <c r="H20" s="54">
        <v>2.7</v>
      </c>
      <c r="I20" s="75"/>
    </row>
    <row r="21" s="20" customFormat="1" ht="23.25" customHeight="1" spans="1:9">
      <c r="A21" s="47"/>
      <c r="B21" s="61"/>
      <c r="C21" s="60" t="s">
        <v>58</v>
      </c>
      <c r="D21" s="51" t="s">
        <v>59</v>
      </c>
      <c r="E21" s="47" t="s">
        <v>49</v>
      </c>
      <c r="F21" s="52" t="s">
        <v>35</v>
      </c>
      <c r="G21" s="54">
        <v>2.7</v>
      </c>
      <c r="H21" s="54">
        <v>2.7</v>
      </c>
      <c r="I21" s="34"/>
    </row>
    <row r="22" s="20" customFormat="1" ht="23.25" customHeight="1" spans="1:9">
      <c r="A22" s="47"/>
      <c r="B22" s="62" t="s">
        <v>60</v>
      </c>
      <c r="C22" s="50" t="s">
        <v>61</v>
      </c>
      <c r="D22" s="51" t="s">
        <v>556</v>
      </c>
      <c r="E22" s="47" t="s">
        <v>35</v>
      </c>
      <c r="F22" s="52" t="s">
        <v>35</v>
      </c>
      <c r="G22" s="63">
        <v>5.4</v>
      </c>
      <c r="H22" s="63">
        <v>5.4</v>
      </c>
      <c r="I22" s="34"/>
    </row>
    <row r="23" s="20" customFormat="1" ht="23.25" customHeight="1" spans="1:9">
      <c r="A23" s="47"/>
      <c r="B23" s="64"/>
      <c r="C23" s="56"/>
      <c r="D23" s="51" t="s">
        <v>557</v>
      </c>
      <c r="E23" s="47" t="s">
        <v>158</v>
      </c>
      <c r="F23" s="52" t="s">
        <v>35</v>
      </c>
      <c r="G23" s="63">
        <v>5.4</v>
      </c>
      <c r="H23" s="63">
        <v>5.4</v>
      </c>
      <c r="I23" s="34"/>
    </row>
    <row r="24" s="20" customFormat="1" ht="23.25" customHeight="1" spans="1:9">
      <c r="A24" s="47"/>
      <c r="B24" s="64"/>
      <c r="C24" s="56"/>
      <c r="D24" s="51" t="s">
        <v>558</v>
      </c>
      <c r="E24" s="47" t="s">
        <v>35</v>
      </c>
      <c r="F24" s="52" t="s">
        <v>35</v>
      </c>
      <c r="G24" s="63">
        <v>5.4</v>
      </c>
      <c r="H24" s="63">
        <v>5.4</v>
      </c>
      <c r="I24" s="34"/>
    </row>
    <row r="25" s="20" customFormat="1" ht="23.25" customHeight="1" spans="1:9">
      <c r="A25" s="47"/>
      <c r="B25" s="64"/>
      <c r="C25" s="47" t="s">
        <v>73</v>
      </c>
      <c r="D25" s="51" t="s">
        <v>559</v>
      </c>
      <c r="E25" s="47" t="s">
        <v>35</v>
      </c>
      <c r="F25" s="52" t="s">
        <v>35</v>
      </c>
      <c r="G25" s="63">
        <v>5.4</v>
      </c>
      <c r="H25" s="63">
        <v>5.4</v>
      </c>
      <c r="I25" s="34"/>
    </row>
    <row r="26" s="20" customFormat="1" ht="23.25" customHeight="1" spans="1:9">
      <c r="A26" s="47"/>
      <c r="B26" s="64"/>
      <c r="C26" s="47"/>
      <c r="D26" s="51" t="s">
        <v>560</v>
      </c>
      <c r="E26" s="47" t="s">
        <v>501</v>
      </c>
      <c r="F26" s="52" t="s">
        <v>35</v>
      </c>
      <c r="G26" s="63">
        <v>5.4</v>
      </c>
      <c r="H26" s="63">
        <v>5.4</v>
      </c>
      <c r="I26" s="34"/>
    </row>
    <row r="27" s="20" customFormat="1" ht="23.25" customHeight="1" spans="1:9">
      <c r="A27" s="47"/>
      <c r="B27" s="64"/>
      <c r="C27" s="47"/>
      <c r="D27" s="51" t="s">
        <v>561</v>
      </c>
      <c r="E27" s="47" t="s">
        <v>562</v>
      </c>
      <c r="F27" s="65" t="s">
        <v>146</v>
      </c>
      <c r="G27" s="63">
        <v>5.4</v>
      </c>
      <c r="H27" s="63">
        <v>5.4</v>
      </c>
      <c r="I27" s="34"/>
    </row>
    <row r="28" s="20" customFormat="1" ht="23.25" customHeight="1" spans="1:9">
      <c r="A28" s="47"/>
      <c r="B28" s="64"/>
      <c r="C28" s="47"/>
      <c r="D28" s="51" t="s">
        <v>563</v>
      </c>
      <c r="E28" s="47" t="s">
        <v>564</v>
      </c>
      <c r="F28" s="47" t="s">
        <v>88</v>
      </c>
      <c r="G28" s="63">
        <v>5.4</v>
      </c>
      <c r="H28" s="63">
        <v>5.4</v>
      </c>
      <c r="I28" s="34"/>
    </row>
    <row r="29" s="20" customFormat="1" ht="23.25" customHeight="1" spans="1:9">
      <c r="A29" s="47"/>
      <c r="B29" s="64"/>
      <c r="C29" s="50" t="s">
        <v>83</v>
      </c>
      <c r="D29" s="66" t="s">
        <v>565</v>
      </c>
      <c r="E29" s="47" t="s">
        <v>155</v>
      </c>
      <c r="F29" s="52" t="s">
        <v>35</v>
      </c>
      <c r="G29" s="63">
        <v>5.4</v>
      </c>
      <c r="H29" s="63">
        <v>5.4</v>
      </c>
      <c r="I29" s="34"/>
    </row>
    <row r="30" s="20" customFormat="1" ht="23.25" customHeight="1" spans="1:9">
      <c r="A30" s="47"/>
      <c r="B30" s="67" t="s">
        <v>89</v>
      </c>
      <c r="C30" s="59" t="s">
        <v>90</v>
      </c>
      <c r="D30" s="51" t="s">
        <v>566</v>
      </c>
      <c r="E30" s="47" t="s">
        <v>142</v>
      </c>
      <c r="F30" s="52" t="s">
        <v>35</v>
      </c>
      <c r="G30" s="63">
        <v>5.4</v>
      </c>
      <c r="H30" s="63">
        <v>5.4</v>
      </c>
      <c r="I30" s="34"/>
    </row>
    <row r="31" s="20" customFormat="1" ht="109" customHeight="1" spans="1:9">
      <c r="A31" s="47"/>
      <c r="B31" s="55"/>
      <c r="C31" s="60" t="s">
        <v>93</v>
      </c>
      <c r="D31" s="51" t="s">
        <v>567</v>
      </c>
      <c r="E31" s="47" t="s">
        <v>568</v>
      </c>
      <c r="F31" s="52" t="s">
        <v>263</v>
      </c>
      <c r="G31" s="63">
        <v>5.4</v>
      </c>
      <c r="H31" s="63">
        <v>4.32</v>
      </c>
      <c r="I31" s="77" t="s">
        <v>569</v>
      </c>
    </row>
    <row r="32" s="20" customFormat="1" ht="23.25" customHeight="1" spans="1:9">
      <c r="A32" s="47"/>
      <c r="B32" s="55"/>
      <c r="C32" s="50" t="s">
        <v>95</v>
      </c>
      <c r="D32" s="68" t="s">
        <v>570</v>
      </c>
      <c r="E32" s="47" t="s">
        <v>158</v>
      </c>
      <c r="F32" s="52" t="s">
        <v>35</v>
      </c>
      <c r="G32" s="63">
        <v>3</v>
      </c>
      <c r="H32" s="63">
        <v>3</v>
      </c>
      <c r="I32" s="34"/>
    </row>
    <row r="33" s="20" customFormat="1" ht="23.25" customHeight="1" spans="1:9">
      <c r="A33" s="47"/>
      <c r="B33" s="47" t="s">
        <v>78</v>
      </c>
      <c r="C33" s="69" t="s">
        <v>298</v>
      </c>
      <c r="D33" s="68" t="s">
        <v>571</v>
      </c>
      <c r="E33" s="47" t="s">
        <v>35</v>
      </c>
      <c r="F33" s="47" t="s">
        <v>299</v>
      </c>
      <c r="G33" s="63">
        <v>3</v>
      </c>
      <c r="H33" s="63">
        <v>3</v>
      </c>
      <c r="I33" s="34"/>
    </row>
    <row r="34" s="20" customFormat="1" ht="23.25" customHeight="1" spans="1:9">
      <c r="A34" s="47"/>
      <c r="B34" s="47"/>
      <c r="C34" s="47" t="s">
        <v>300</v>
      </c>
      <c r="D34" s="39" t="s">
        <v>572</v>
      </c>
      <c r="E34" s="47" t="s">
        <v>35</v>
      </c>
      <c r="F34" s="47" t="s">
        <v>445</v>
      </c>
      <c r="G34" s="63">
        <v>3</v>
      </c>
      <c r="H34" s="63">
        <v>3</v>
      </c>
      <c r="I34" s="34"/>
    </row>
    <row r="35" s="20" customFormat="1" ht="23.25" customHeight="1" spans="1:9">
      <c r="A35" s="27" t="s">
        <v>97</v>
      </c>
      <c r="B35" s="27"/>
      <c r="C35" s="27"/>
      <c r="D35" s="27"/>
      <c r="E35" s="27"/>
      <c r="F35" s="27"/>
      <c r="G35" s="27">
        <f>SUM(G12:G34)+H4</f>
        <v>100</v>
      </c>
      <c r="H35" s="27">
        <f>SUM(H12:H34)+I4</f>
        <v>94.59</v>
      </c>
      <c r="I35" s="27" t="s">
        <v>98</v>
      </c>
    </row>
    <row r="36" s="20" customFormat="1" ht="23.25" customHeight="1" spans="1:9">
      <c r="A36" s="70" t="s">
        <v>303</v>
      </c>
      <c r="B36" s="71"/>
      <c r="C36" s="71"/>
      <c r="D36" s="71"/>
      <c r="E36" s="71"/>
      <c r="F36" s="71"/>
      <c r="G36" s="71"/>
      <c r="H36" s="71"/>
      <c r="I36" s="78"/>
    </row>
    <row r="37" s="20" customFormat="1" ht="14"/>
    <row r="38" s="20" customFormat="1" ht="14"/>
    <row r="39" s="20" customFormat="1" ht="14"/>
    <row r="40" s="20" customFormat="1" ht="14"/>
    <row r="41" s="20" customFormat="1" spans="16379:16381">
      <c r="XEY41" s="21"/>
      <c r="XEZ41" s="21"/>
      <c r="XFA41" s="21"/>
    </row>
  </sheetData>
  <mergeCells count="27">
    <mergeCell ref="A1:I1"/>
    <mergeCell ref="B2:I2"/>
    <mergeCell ref="F3:G3"/>
    <mergeCell ref="F4:G4"/>
    <mergeCell ref="F5:G5"/>
    <mergeCell ref="F6:G6"/>
    <mergeCell ref="B7:D7"/>
    <mergeCell ref="E7:I7"/>
    <mergeCell ref="B8:D8"/>
    <mergeCell ref="E8:I8"/>
    <mergeCell ref="B9:D9"/>
    <mergeCell ref="E9:I9"/>
    <mergeCell ref="B10:D10"/>
    <mergeCell ref="E10:I10"/>
    <mergeCell ref="A35:F35"/>
    <mergeCell ref="A36:I36"/>
    <mergeCell ref="A3:A6"/>
    <mergeCell ref="A7:A10"/>
    <mergeCell ref="A11:A34"/>
    <mergeCell ref="B12:B21"/>
    <mergeCell ref="B22:B29"/>
    <mergeCell ref="B30:B32"/>
    <mergeCell ref="B33:B34"/>
    <mergeCell ref="C12:C15"/>
    <mergeCell ref="C16:C17"/>
    <mergeCell ref="C22:C24"/>
    <mergeCell ref="C25:C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24"/>
  <sheetViews>
    <sheetView workbookViewId="0">
      <selection activeCell="Q10" sqref="Q10"/>
    </sheetView>
  </sheetViews>
  <sheetFormatPr defaultColWidth="9" defaultRowHeight="14"/>
  <cols>
    <col min="1" max="1" width="5.24545454545455" customWidth="1"/>
    <col min="3" max="3" width="8.31818181818182"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573</v>
      </c>
      <c r="B1" s="1"/>
      <c r="C1" s="1"/>
      <c r="D1" s="1"/>
      <c r="E1" s="1"/>
      <c r="F1" s="1"/>
      <c r="G1" s="1"/>
      <c r="H1" s="1"/>
      <c r="I1" s="1"/>
      <c r="J1" s="1"/>
      <c r="K1" s="1"/>
      <c r="L1" s="1"/>
      <c r="M1" s="1"/>
      <c r="N1" s="1"/>
    </row>
    <row r="2" ht="15" customHeight="1" spans="1:14">
      <c r="A2" s="2" t="s">
        <v>101</v>
      </c>
      <c r="B2" s="2"/>
      <c r="C2" s="2" t="s">
        <v>102</v>
      </c>
      <c r="D2" s="2"/>
      <c r="E2" s="2"/>
      <c r="F2" s="2"/>
      <c r="G2" s="2"/>
      <c r="H2" s="2"/>
      <c r="I2" s="2"/>
      <c r="J2" s="2"/>
      <c r="K2" s="2"/>
      <c r="L2" s="2"/>
      <c r="M2" s="2"/>
      <c r="N2" s="2"/>
    </row>
    <row r="3" ht="15" customHeight="1" spans="1:14">
      <c r="A3" s="2" t="s">
        <v>103</v>
      </c>
      <c r="B3" s="2"/>
      <c r="C3" s="2" t="s">
        <v>104</v>
      </c>
      <c r="D3" s="2"/>
      <c r="E3" s="2"/>
      <c r="F3" s="2"/>
      <c r="G3" s="2"/>
      <c r="H3" s="2" t="s">
        <v>105</v>
      </c>
      <c r="I3" s="2"/>
      <c r="J3" s="2" t="s">
        <v>540</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80</v>
      </c>
      <c r="F6" s="4">
        <f>SUM(F7:G9)</f>
        <v>80</v>
      </c>
      <c r="G6" s="4"/>
      <c r="H6" s="4">
        <f>SUM(H7:I9)</f>
        <v>80</v>
      </c>
      <c r="I6" s="4"/>
      <c r="J6" s="2">
        <v>10</v>
      </c>
      <c r="K6" s="2"/>
      <c r="L6" s="13">
        <f>H6/F6</f>
        <v>1</v>
      </c>
      <c r="M6" s="13"/>
      <c r="N6" s="2">
        <v>10</v>
      </c>
    </row>
    <row r="7" ht="15" customHeight="1" spans="1:14">
      <c r="A7" s="2"/>
      <c r="B7" s="2"/>
      <c r="C7" s="2" t="s">
        <v>111</v>
      </c>
      <c r="D7" s="2"/>
      <c r="E7" s="4">
        <v>80</v>
      </c>
      <c r="F7" s="4">
        <v>80</v>
      </c>
      <c r="G7" s="4"/>
      <c r="H7" s="4">
        <v>80</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83" customHeight="1" spans="1:14">
      <c r="A11" s="2"/>
      <c r="B11" s="5" t="s">
        <v>574</v>
      </c>
      <c r="C11" s="5"/>
      <c r="D11" s="5"/>
      <c r="E11" s="5"/>
      <c r="F11" s="5"/>
      <c r="G11" s="5"/>
      <c r="H11" s="5" t="s">
        <v>575</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576</v>
      </c>
      <c r="E13" s="8"/>
      <c r="F13" s="8"/>
      <c r="G13" s="7" t="s">
        <v>577</v>
      </c>
      <c r="H13" s="19">
        <v>10</v>
      </c>
      <c r="I13" s="14">
        <v>12.5</v>
      </c>
      <c r="J13" s="7"/>
      <c r="K13" s="14">
        <v>12.5</v>
      </c>
      <c r="L13" s="7"/>
      <c r="M13" s="7"/>
      <c r="N13" s="7"/>
    </row>
    <row r="14" ht="15" customHeight="1" spans="1:14">
      <c r="A14" s="6"/>
      <c r="B14" s="7"/>
      <c r="C14" s="7" t="s">
        <v>133</v>
      </c>
      <c r="D14" s="8" t="s">
        <v>578</v>
      </c>
      <c r="E14" s="8"/>
      <c r="F14" s="8"/>
      <c r="G14" s="7" t="s">
        <v>579</v>
      </c>
      <c r="H14" s="7" t="s">
        <v>35</v>
      </c>
      <c r="I14" s="14">
        <v>12.5</v>
      </c>
      <c r="J14" s="7"/>
      <c r="K14" s="14">
        <v>12.5</v>
      </c>
      <c r="L14" s="7"/>
      <c r="M14" s="7"/>
      <c r="N14" s="7"/>
    </row>
    <row r="15" ht="15" customHeight="1" spans="1:14">
      <c r="A15" s="6"/>
      <c r="B15" s="7"/>
      <c r="C15" s="7" t="s">
        <v>156</v>
      </c>
      <c r="D15" s="8" t="s">
        <v>580</v>
      </c>
      <c r="E15" s="8"/>
      <c r="F15" s="8"/>
      <c r="G15" s="7" t="s">
        <v>581</v>
      </c>
      <c r="H15" s="7" t="s">
        <v>35</v>
      </c>
      <c r="I15" s="14">
        <v>12.5</v>
      </c>
      <c r="J15" s="7"/>
      <c r="K15" s="14">
        <v>12.5</v>
      </c>
      <c r="L15" s="7"/>
      <c r="M15" s="7"/>
      <c r="N15" s="7"/>
    </row>
    <row r="16" ht="15" customHeight="1" spans="1:14">
      <c r="A16" s="6"/>
      <c r="B16" s="7"/>
      <c r="C16" s="7" t="s">
        <v>161</v>
      </c>
      <c r="D16" s="8" t="s">
        <v>582</v>
      </c>
      <c r="E16" s="8"/>
      <c r="F16" s="8"/>
      <c r="G16" s="7" t="s">
        <v>583</v>
      </c>
      <c r="H16" s="7" t="s">
        <v>35</v>
      </c>
      <c r="I16" s="14">
        <v>12.5</v>
      </c>
      <c r="J16" s="7"/>
      <c r="K16" s="14">
        <v>12.5</v>
      </c>
      <c r="L16" s="7"/>
      <c r="M16" s="7"/>
      <c r="N16" s="7"/>
    </row>
    <row r="17" ht="24" spans="1:14">
      <c r="A17" s="6"/>
      <c r="B17" s="7" t="s">
        <v>164</v>
      </c>
      <c r="C17" s="7" t="s">
        <v>165</v>
      </c>
      <c r="D17" s="8" t="s">
        <v>584</v>
      </c>
      <c r="E17" s="8"/>
      <c r="F17" s="8"/>
      <c r="G17" s="7" t="s">
        <v>585</v>
      </c>
      <c r="H17" s="7" t="s">
        <v>35</v>
      </c>
      <c r="I17" s="14">
        <v>7.5</v>
      </c>
      <c r="J17" s="7"/>
      <c r="K17" s="14">
        <v>7.5</v>
      </c>
      <c r="L17" s="7"/>
      <c r="M17" s="7"/>
      <c r="N17" s="7"/>
    </row>
    <row r="18" ht="24" spans="1:14">
      <c r="A18" s="6"/>
      <c r="B18" s="7"/>
      <c r="C18" s="7" t="s">
        <v>168</v>
      </c>
      <c r="D18" s="8" t="s">
        <v>586</v>
      </c>
      <c r="E18" s="8"/>
      <c r="F18" s="8"/>
      <c r="G18" s="7" t="s">
        <v>585</v>
      </c>
      <c r="H18" s="7" t="s">
        <v>35</v>
      </c>
      <c r="I18" s="14">
        <v>7.5</v>
      </c>
      <c r="J18" s="7"/>
      <c r="K18" s="14">
        <v>7.5</v>
      </c>
      <c r="L18" s="7"/>
      <c r="M18" s="7"/>
      <c r="N18" s="7"/>
    </row>
    <row r="19" ht="24" spans="1:14">
      <c r="A19" s="6"/>
      <c r="B19" s="7"/>
      <c r="C19" s="7" t="s">
        <v>173</v>
      </c>
      <c r="D19" s="8" t="s">
        <v>587</v>
      </c>
      <c r="E19" s="8"/>
      <c r="F19" s="8"/>
      <c r="G19" s="7" t="s">
        <v>581</v>
      </c>
      <c r="H19" s="7" t="s">
        <v>35</v>
      </c>
      <c r="I19" s="14">
        <v>7.5</v>
      </c>
      <c r="J19" s="7"/>
      <c r="K19" s="14">
        <v>7.5</v>
      </c>
      <c r="L19" s="7"/>
      <c r="M19" s="7"/>
      <c r="N19" s="7"/>
    </row>
    <row r="20" ht="110" customHeight="1" spans="1:14">
      <c r="A20" s="6"/>
      <c r="B20" s="7"/>
      <c r="C20" s="7" t="s">
        <v>178</v>
      </c>
      <c r="D20" s="8" t="s">
        <v>588</v>
      </c>
      <c r="E20" s="8"/>
      <c r="F20" s="8"/>
      <c r="G20" s="7" t="s">
        <v>581</v>
      </c>
      <c r="H20" s="7" t="s">
        <v>263</v>
      </c>
      <c r="I20" s="14">
        <v>7.5</v>
      </c>
      <c r="J20" s="7"/>
      <c r="K20" s="14">
        <v>6</v>
      </c>
      <c r="L20" s="7"/>
      <c r="M20" s="17" t="s">
        <v>589</v>
      </c>
      <c r="N20" s="18"/>
    </row>
    <row r="21" ht="36" spans="1:14">
      <c r="A21" s="6"/>
      <c r="B21" s="7" t="s">
        <v>183</v>
      </c>
      <c r="C21" s="7" t="s">
        <v>184</v>
      </c>
      <c r="D21" s="8" t="s">
        <v>590</v>
      </c>
      <c r="E21" s="8"/>
      <c r="F21" s="8"/>
      <c r="G21" s="7" t="s">
        <v>581</v>
      </c>
      <c r="H21" s="7" t="s">
        <v>76</v>
      </c>
      <c r="I21" s="14">
        <v>10</v>
      </c>
      <c r="J21" s="7"/>
      <c r="K21" s="14">
        <v>10</v>
      </c>
      <c r="L21" s="7"/>
      <c r="M21" s="7"/>
      <c r="N21" s="7"/>
    </row>
    <row r="22" ht="15" customHeight="1" spans="1:14">
      <c r="A22" s="9" t="s">
        <v>188</v>
      </c>
      <c r="B22" s="9"/>
      <c r="C22" s="9"/>
      <c r="D22" s="9"/>
      <c r="E22" s="9"/>
      <c r="F22" s="9"/>
      <c r="G22" s="9"/>
      <c r="H22" s="9"/>
      <c r="I22" s="9">
        <v>100</v>
      </c>
      <c r="J22" s="9"/>
      <c r="K22" s="9">
        <f>SUM(K13:K21)+N6</f>
        <v>98.5</v>
      </c>
      <c r="L22" s="9"/>
      <c r="M22" s="15" t="s">
        <v>98</v>
      </c>
      <c r="N22" s="15"/>
    </row>
    <row r="23" spans="1:14">
      <c r="A23" s="10" t="s">
        <v>189</v>
      </c>
      <c r="B23" s="11" t="s">
        <v>190</v>
      </c>
      <c r="C23" s="12"/>
      <c r="D23" s="12"/>
      <c r="E23" s="12"/>
      <c r="F23" s="12"/>
      <c r="G23" s="12"/>
      <c r="H23" s="12"/>
      <c r="I23" s="12"/>
      <c r="J23" s="12"/>
      <c r="K23" s="12"/>
      <c r="L23" s="12"/>
      <c r="M23" s="12"/>
      <c r="N23" s="16"/>
    </row>
    <row r="24" customFormat="1"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23"/>
  <sheetViews>
    <sheetView workbookViewId="0">
      <selection activeCell="T5" sqref="T5"/>
    </sheetView>
  </sheetViews>
  <sheetFormatPr defaultColWidth="9" defaultRowHeight="14"/>
  <cols>
    <col min="1" max="1" width="5.24545454545455" customWidth="1"/>
    <col min="3" max="3" width="8.20909090909091"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573</v>
      </c>
      <c r="B1" s="1"/>
      <c r="C1" s="1"/>
      <c r="D1" s="1"/>
      <c r="E1" s="1"/>
      <c r="F1" s="1"/>
      <c r="G1" s="1"/>
      <c r="H1" s="1"/>
      <c r="I1" s="1"/>
      <c r="J1" s="1"/>
      <c r="K1" s="1"/>
      <c r="L1" s="1"/>
      <c r="M1" s="1"/>
      <c r="N1" s="1"/>
    </row>
    <row r="2" ht="15" customHeight="1" spans="1:14">
      <c r="A2" s="2" t="s">
        <v>101</v>
      </c>
      <c r="B2" s="2"/>
      <c r="C2" s="2" t="s">
        <v>342</v>
      </c>
      <c r="D2" s="2"/>
      <c r="E2" s="2"/>
      <c r="F2" s="2"/>
      <c r="G2" s="2"/>
      <c r="H2" s="2"/>
      <c r="I2" s="2"/>
      <c r="J2" s="2"/>
      <c r="K2" s="2"/>
      <c r="L2" s="2"/>
      <c r="M2" s="2"/>
      <c r="N2" s="2"/>
    </row>
    <row r="3" ht="15" customHeight="1" spans="1:14">
      <c r="A3" s="2" t="s">
        <v>103</v>
      </c>
      <c r="B3" s="2"/>
      <c r="C3" s="2" t="s">
        <v>104</v>
      </c>
      <c r="D3" s="2"/>
      <c r="E3" s="2"/>
      <c r="F3" s="2"/>
      <c r="G3" s="2"/>
      <c r="H3" s="2" t="s">
        <v>105</v>
      </c>
      <c r="I3" s="2"/>
      <c r="J3" s="2" t="s">
        <v>540</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8</v>
      </c>
      <c r="F6" s="4">
        <f>SUM(F7:G9)</f>
        <v>8</v>
      </c>
      <c r="G6" s="4"/>
      <c r="H6" s="4">
        <f>SUM(H7:I9)</f>
        <v>8</v>
      </c>
      <c r="I6" s="4"/>
      <c r="J6" s="2">
        <v>10</v>
      </c>
      <c r="K6" s="2"/>
      <c r="L6" s="13">
        <f>H6/F6</f>
        <v>1</v>
      </c>
      <c r="M6" s="13"/>
      <c r="N6" s="2">
        <v>10</v>
      </c>
    </row>
    <row r="7" ht="15" customHeight="1" spans="1:14">
      <c r="A7" s="2"/>
      <c r="B7" s="2"/>
      <c r="C7" s="2" t="s">
        <v>111</v>
      </c>
      <c r="D7" s="2"/>
      <c r="E7" s="4">
        <v>8</v>
      </c>
      <c r="F7" s="4">
        <v>8</v>
      </c>
      <c r="G7" s="4"/>
      <c r="H7" s="4">
        <v>8</v>
      </c>
      <c r="I7" s="4"/>
      <c r="J7" s="2" t="s">
        <v>12</v>
      </c>
      <c r="K7" s="2"/>
      <c r="L7" s="2"/>
      <c r="M7" s="2"/>
      <c r="N7" s="2" t="s">
        <v>12</v>
      </c>
    </row>
    <row r="8" ht="15" customHeight="1" spans="1:14">
      <c r="A8" s="2"/>
      <c r="B8" s="2"/>
      <c r="C8" s="2" t="s">
        <v>112</v>
      </c>
      <c r="D8" s="2"/>
      <c r="E8" s="2"/>
      <c r="F8" s="2"/>
      <c r="G8" s="2"/>
      <c r="H8" s="2"/>
      <c r="I8" s="2"/>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83" customHeight="1" spans="1:14">
      <c r="A11" s="2"/>
      <c r="B11" s="5" t="s">
        <v>591</v>
      </c>
      <c r="C11" s="5"/>
      <c r="D11" s="5"/>
      <c r="E11" s="5"/>
      <c r="F11" s="5"/>
      <c r="G11" s="5"/>
      <c r="H11" s="5" t="s">
        <v>592</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593</v>
      </c>
      <c r="E13" s="8"/>
      <c r="F13" s="8"/>
      <c r="G13" s="7" t="s">
        <v>594</v>
      </c>
      <c r="H13" s="19" t="s">
        <v>594</v>
      </c>
      <c r="I13" s="14">
        <v>12.5</v>
      </c>
      <c r="J13" s="7"/>
      <c r="K13" s="14">
        <v>12.5</v>
      </c>
      <c r="L13" s="7"/>
      <c r="M13" s="7"/>
      <c r="N13" s="7"/>
    </row>
    <row r="14" ht="15" customHeight="1" spans="1:14">
      <c r="A14" s="6"/>
      <c r="B14" s="7"/>
      <c r="C14" s="7" t="s">
        <v>133</v>
      </c>
      <c r="D14" s="8" t="s">
        <v>595</v>
      </c>
      <c r="E14" s="8"/>
      <c r="F14" s="8"/>
      <c r="G14" s="7" t="s">
        <v>585</v>
      </c>
      <c r="H14" s="7" t="s">
        <v>35</v>
      </c>
      <c r="I14" s="14">
        <v>12.5</v>
      </c>
      <c r="J14" s="7"/>
      <c r="K14" s="14">
        <v>12.5</v>
      </c>
      <c r="L14" s="7"/>
      <c r="M14" s="7"/>
      <c r="N14" s="7"/>
    </row>
    <row r="15" ht="15" customHeight="1" spans="1:14">
      <c r="A15" s="6"/>
      <c r="B15" s="7"/>
      <c r="C15" s="7" t="s">
        <v>156</v>
      </c>
      <c r="D15" s="8" t="s">
        <v>596</v>
      </c>
      <c r="E15" s="8"/>
      <c r="F15" s="8"/>
      <c r="G15" s="7" t="s">
        <v>585</v>
      </c>
      <c r="H15" s="7" t="s">
        <v>35</v>
      </c>
      <c r="I15" s="14">
        <v>12.5</v>
      </c>
      <c r="J15" s="7"/>
      <c r="K15" s="14">
        <v>12.5</v>
      </c>
      <c r="L15" s="7"/>
      <c r="M15" s="7"/>
      <c r="N15" s="7"/>
    </row>
    <row r="16" ht="15" customHeight="1" spans="1:14">
      <c r="A16" s="6"/>
      <c r="B16" s="7"/>
      <c r="C16" s="7" t="s">
        <v>161</v>
      </c>
      <c r="D16" s="8" t="s">
        <v>582</v>
      </c>
      <c r="E16" s="8"/>
      <c r="F16" s="8"/>
      <c r="G16" s="7" t="s">
        <v>583</v>
      </c>
      <c r="H16" s="7" t="s">
        <v>35</v>
      </c>
      <c r="I16" s="14">
        <v>12.5</v>
      </c>
      <c r="J16" s="7"/>
      <c r="K16" s="14">
        <v>12.5</v>
      </c>
      <c r="L16" s="7"/>
      <c r="M16" s="7"/>
      <c r="N16" s="7"/>
    </row>
    <row r="17" ht="24" spans="1:14">
      <c r="A17" s="6"/>
      <c r="B17" s="7" t="s">
        <v>164</v>
      </c>
      <c r="C17" s="7" t="s">
        <v>165</v>
      </c>
      <c r="D17" s="8" t="s">
        <v>584</v>
      </c>
      <c r="E17" s="8"/>
      <c r="F17" s="8"/>
      <c r="G17" s="7" t="s">
        <v>585</v>
      </c>
      <c r="H17" s="7" t="s">
        <v>35</v>
      </c>
      <c r="I17" s="14">
        <v>7.5</v>
      </c>
      <c r="J17" s="7"/>
      <c r="K17" s="14">
        <v>7.5</v>
      </c>
      <c r="L17" s="7"/>
      <c r="M17" s="7"/>
      <c r="N17" s="7"/>
    </row>
    <row r="18" ht="24" spans="1:14">
      <c r="A18" s="6"/>
      <c r="B18" s="7"/>
      <c r="C18" s="7" t="s">
        <v>168</v>
      </c>
      <c r="D18" s="8" t="s">
        <v>586</v>
      </c>
      <c r="E18" s="8"/>
      <c r="F18" s="8"/>
      <c r="G18" s="7" t="s">
        <v>581</v>
      </c>
      <c r="H18" s="7" t="s">
        <v>35</v>
      </c>
      <c r="I18" s="14">
        <v>7.5</v>
      </c>
      <c r="J18" s="7"/>
      <c r="K18" s="14">
        <v>7.5</v>
      </c>
      <c r="L18" s="7"/>
      <c r="M18" s="7"/>
      <c r="N18" s="7"/>
    </row>
    <row r="19" ht="24" spans="1:14">
      <c r="A19" s="6"/>
      <c r="B19" s="7"/>
      <c r="C19" s="7" t="s">
        <v>173</v>
      </c>
      <c r="D19" s="8" t="s">
        <v>597</v>
      </c>
      <c r="E19" s="8"/>
      <c r="F19" s="8"/>
      <c r="G19" s="7" t="s">
        <v>581</v>
      </c>
      <c r="H19" s="7" t="s">
        <v>35</v>
      </c>
      <c r="I19" s="14">
        <v>7.5</v>
      </c>
      <c r="J19" s="7"/>
      <c r="K19" s="14">
        <v>7.5</v>
      </c>
      <c r="L19" s="7"/>
      <c r="M19" s="7"/>
      <c r="N19" s="7"/>
    </row>
    <row r="20" ht="24" spans="1:14">
      <c r="A20" s="6"/>
      <c r="B20" s="7"/>
      <c r="C20" s="7" t="s">
        <v>178</v>
      </c>
      <c r="D20" s="8" t="s">
        <v>90</v>
      </c>
      <c r="E20" s="8"/>
      <c r="F20" s="8"/>
      <c r="G20" s="7" t="s">
        <v>581</v>
      </c>
      <c r="H20" s="7" t="s">
        <v>35</v>
      </c>
      <c r="I20" s="14">
        <v>7.5</v>
      </c>
      <c r="J20" s="7"/>
      <c r="K20" s="14">
        <v>7.5</v>
      </c>
      <c r="L20" s="7"/>
      <c r="M20" s="7"/>
      <c r="N20" s="7"/>
    </row>
    <row r="21" ht="36" spans="1:14">
      <c r="A21" s="6"/>
      <c r="B21" s="7" t="s">
        <v>183</v>
      </c>
      <c r="C21" s="7" t="s">
        <v>184</v>
      </c>
      <c r="D21" s="8" t="s">
        <v>598</v>
      </c>
      <c r="E21" s="8"/>
      <c r="F21" s="8"/>
      <c r="G21" s="7" t="s">
        <v>585</v>
      </c>
      <c r="H21" s="7" t="s">
        <v>186</v>
      </c>
      <c r="I21" s="14">
        <v>10</v>
      </c>
      <c r="J21" s="7"/>
      <c r="K21" s="14">
        <v>10</v>
      </c>
      <c r="L21" s="7"/>
      <c r="M21" s="7"/>
      <c r="N21" s="7"/>
    </row>
    <row r="22" ht="15" customHeight="1" spans="1:14">
      <c r="A22" s="9" t="s">
        <v>188</v>
      </c>
      <c r="B22" s="9"/>
      <c r="C22" s="9"/>
      <c r="D22" s="9"/>
      <c r="E22" s="9"/>
      <c r="F22" s="9"/>
      <c r="G22" s="9"/>
      <c r="H22" s="9"/>
      <c r="I22" s="9">
        <v>100</v>
      </c>
      <c r="J22" s="9"/>
      <c r="K22" s="9">
        <f>SUM(K13:K21)+N6</f>
        <v>100</v>
      </c>
      <c r="L22" s="9"/>
      <c r="M22" s="15" t="s">
        <v>98</v>
      </c>
      <c r="N22" s="15"/>
    </row>
    <row r="23" spans="1:14">
      <c r="A23" s="10" t="s">
        <v>189</v>
      </c>
      <c r="B23" s="11" t="s">
        <v>190</v>
      </c>
      <c r="C23" s="12"/>
      <c r="D23" s="12"/>
      <c r="E23" s="12"/>
      <c r="F23" s="12"/>
      <c r="G23" s="12"/>
      <c r="H23" s="12"/>
      <c r="I23" s="12"/>
      <c r="J23" s="12"/>
      <c r="K23" s="12"/>
      <c r="L23" s="12"/>
      <c r="M23" s="12"/>
      <c r="N23" s="16"/>
    </row>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24"/>
  <sheetViews>
    <sheetView workbookViewId="0">
      <selection activeCell="Q11" sqref="Q11"/>
    </sheetView>
  </sheetViews>
  <sheetFormatPr defaultColWidth="9" defaultRowHeight="14"/>
  <cols>
    <col min="1" max="1" width="5.24545454545455" customWidth="1"/>
    <col min="3" max="3" width="8.6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573</v>
      </c>
      <c r="B1" s="1"/>
      <c r="C1" s="1"/>
      <c r="D1" s="1"/>
      <c r="E1" s="1"/>
      <c r="F1" s="1"/>
      <c r="G1" s="1"/>
      <c r="H1" s="1"/>
      <c r="I1" s="1"/>
      <c r="J1" s="1"/>
      <c r="K1" s="1"/>
      <c r="L1" s="1"/>
      <c r="M1" s="1"/>
      <c r="N1" s="1"/>
    </row>
    <row r="2" ht="15" customHeight="1" spans="1:14">
      <c r="A2" s="2" t="s">
        <v>101</v>
      </c>
      <c r="B2" s="2"/>
      <c r="C2" s="2" t="s">
        <v>599</v>
      </c>
      <c r="D2" s="2"/>
      <c r="E2" s="2"/>
      <c r="F2" s="2"/>
      <c r="G2" s="2"/>
      <c r="H2" s="2"/>
      <c r="I2" s="2"/>
      <c r="J2" s="2"/>
      <c r="K2" s="2"/>
      <c r="L2" s="2"/>
      <c r="M2" s="2"/>
      <c r="N2" s="2"/>
    </row>
    <row r="3" ht="15" customHeight="1" spans="1:14">
      <c r="A3" s="2" t="s">
        <v>103</v>
      </c>
      <c r="B3" s="2"/>
      <c r="C3" s="2" t="s">
        <v>104</v>
      </c>
      <c r="D3" s="2"/>
      <c r="E3" s="2"/>
      <c r="F3" s="2"/>
      <c r="G3" s="2"/>
      <c r="H3" s="2" t="s">
        <v>105</v>
      </c>
      <c r="I3" s="2"/>
      <c r="J3" s="2" t="s">
        <v>540</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v>100</v>
      </c>
      <c r="F6" s="4">
        <f>SUM(F7:G9)</f>
        <v>110</v>
      </c>
      <c r="G6" s="4"/>
      <c r="H6" s="4">
        <f>SUM(H7:I9)</f>
        <v>110</v>
      </c>
      <c r="I6" s="4"/>
      <c r="J6" s="2">
        <v>10</v>
      </c>
      <c r="K6" s="2"/>
      <c r="L6" s="13">
        <f>H6/F6</f>
        <v>1</v>
      </c>
      <c r="M6" s="13"/>
      <c r="N6" s="2">
        <v>10</v>
      </c>
    </row>
    <row r="7" ht="15" customHeight="1" spans="1:14">
      <c r="A7" s="2"/>
      <c r="B7" s="2"/>
      <c r="C7" s="2" t="s">
        <v>111</v>
      </c>
      <c r="D7" s="2"/>
      <c r="E7" s="4">
        <v>100</v>
      </c>
      <c r="F7" s="4">
        <v>110</v>
      </c>
      <c r="G7" s="4"/>
      <c r="H7" s="4">
        <v>110</v>
      </c>
      <c r="I7" s="4"/>
      <c r="J7" s="2" t="s">
        <v>12</v>
      </c>
      <c r="K7" s="2"/>
      <c r="L7" s="2"/>
      <c r="M7" s="2"/>
      <c r="N7" s="2" t="s">
        <v>12</v>
      </c>
    </row>
    <row r="8" ht="15" customHeight="1" spans="1:14">
      <c r="A8" s="2"/>
      <c r="B8" s="2"/>
      <c r="C8" s="2" t="s">
        <v>112</v>
      </c>
      <c r="D8" s="2"/>
      <c r="E8" s="4"/>
      <c r="F8" s="4"/>
      <c r="G8" s="4"/>
      <c r="H8" s="4"/>
      <c r="I8" s="4"/>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42" customHeight="1" spans="1:14">
      <c r="A11" s="2"/>
      <c r="B11" s="5" t="s">
        <v>600</v>
      </c>
      <c r="C11" s="5"/>
      <c r="D11" s="5"/>
      <c r="E11" s="5"/>
      <c r="F11" s="5"/>
      <c r="G11" s="5"/>
      <c r="H11" s="5" t="s">
        <v>601</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430</v>
      </c>
      <c r="E13" s="8"/>
      <c r="F13" s="8"/>
      <c r="G13" s="7" t="s">
        <v>602</v>
      </c>
      <c r="H13" s="7" t="s">
        <v>602</v>
      </c>
      <c r="I13" s="14">
        <v>12.5</v>
      </c>
      <c r="J13" s="7"/>
      <c r="K13" s="14">
        <v>12.5</v>
      </c>
      <c r="L13" s="7"/>
      <c r="M13" s="7"/>
      <c r="N13" s="7"/>
    </row>
    <row r="14" ht="15" customHeight="1" spans="1:14">
      <c r="A14" s="6"/>
      <c r="B14" s="7"/>
      <c r="C14" s="7" t="s">
        <v>133</v>
      </c>
      <c r="D14" s="8" t="s">
        <v>603</v>
      </c>
      <c r="E14" s="8"/>
      <c r="F14" s="8"/>
      <c r="G14" s="7" t="s">
        <v>579</v>
      </c>
      <c r="H14" s="7" t="s">
        <v>35</v>
      </c>
      <c r="I14" s="14">
        <v>12.5</v>
      </c>
      <c r="J14" s="7"/>
      <c r="K14" s="14">
        <v>12.5</v>
      </c>
      <c r="L14" s="7"/>
      <c r="M14" s="7"/>
      <c r="N14" s="7"/>
    </row>
    <row r="15" ht="15" customHeight="1" spans="1:14">
      <c r="A15" s="6"/>
      <c r="B15" s="7"/>
      <c r="C15" s="7" t="s">
        <v>156</v>
      </c>
      <c r="D15" s="8" t="s">
        <v>604</v>
      </c>
      <c r="E15" s="8"/>
      <c r="F15" s="8"/>
      <c r="G15" s="7" t="s">
        <v>579</v>
      </c>
      <c r="H15" s="7" t="s">
        <v>35</v>
      </c>
      <c r="I15" s="14">
        <v>12.5</v>
      </c>
      <c r="J15" s="7"/>
      <c r="K15" s="14">
        <v>12.5</v>
      </c>
      <c r="L15" s="7"/>
      <c r="M15" s="7"/>
      <c r="N15" s="7"/>
    </row>
    <row r="16" ht="15" customHeight="1" spans="1:14">
      <c r="A16" s="6"/>
      <c r="B16" s="7"/>
      <c r="C16" s="7" t="s">
        <v>161</v>
      </c>
      <c r="D16" s="8" t="s">
        <v>605</v>
      </c>
      <c r="E16" s="8"/>
      <c r="F16" s="8"/>
      <c r="G16" s="7" t="s">
        <v>585</v>
      </c>
      <c r="H16" s="7" t="s">
        <v>35</v>
      </c>
      <c r="I16" s="14">
        <v>12.5</v>
      </c>
      <c r="J16" s="7"/>
      <c r="K16" s="14">
        <v>12.5</v>
      </c>
      <c r="L16" s="7"/>
      <c r="M16" s="7"/>
      <c r="N16" s="7"/>
    </row>
    <row r="17" ht="24" spans="1:14">
      <c r="A17" s="6"/>
      <c r="B17" s="7" t="s">
        <v>164</v>
      </c>
      <c r="C17" s="7" t="s">
        <v>165</v>
      </c>
      <c r="D17" s="8" t="s">
        <v>606</v>
      </c>
      <c r="E17" s="8"/>
      <c r="F17" s="8"/>
      <c r="G17" s="7" t="s">
        <v>581</v>
      </c>
      <c r="H17" s="7" t="s">
        <v>35</v>
      </c>
      <c r="I17" s="14">
        <v>7.5</v>
      </c>
      <c r="J17" s="7"/>
      <c r="K17" s="14">
        <v>7.5</v>
      </c>
      <c r="L17" s="7"/>
      <c r="M17" s="7"/>
      <c r="N17" s="7"/>
    </row>
    <row r="18" ht="24" spans="1:14">
      <c r="A18" s="6"/>
      <c r="B18" s="7"/>
      <c r="C18" s="7" t="s">
        <v>168</v>
      </c>
      <c r="D18" s="8" t="s">
        <v>586</v>
      </c>
      <c r="E18" s="8"/>
      <c r="F18" s="8"/>
      <c r="G18" s="7" t="s">
        <v>581</v>
      </c>
      <c r="H18" s="7" t="s">
        <v>35</v>
      </c>
      <c r="I18" s="14">
        <v>7.5</v>
      </c>
      <c r="J18" s="7"/>
      <c r="K18" s="14">
        <v>7.5</v>
      </c>
      <c r="L18" s="7"/>
      <c r="M18" s="7"/>
      <c r="N18" s="7"/>
    </row>
    <row r="19" ht="24" spans="1:14">
      <c r="A19" s="6"/>
      <c r="B19" s="7"/>
      <c r="C19" s="7" t="s">
        <v>173</v>
      </c>
      <c r="D19" s="8" t="s">
        <v>607</v>
      </c>
      <c r="E19" s="8"/>
      <c r="F19" s="8"/>
      <c r="G19" s="7" t="s">
        <v>581</v>
      </c>
      <c r="H19" s="7" t="s">
        <v>35</v>
      </c>
      <c r="I19" s="14">
        <v>7.5</v>
      </c>
      <c r="J19" s="7"/>
      <c r="K19" s="14">
        <v>7.5</v>
      </c>
      <c r="L19" s="7"/>
      <c r="M19" s="7"/>
      <c r="N19" s="7"/>
    </row>
    <row r="20" ht="73" customHeight="1" spans="1:14">
      <c r="A20" s="6"/>
      <c r="B20" s="7"/>
      <c r="C20" s="7" t="s">
        <v>178</v>
      </c>
      <c r="D20" s="8" t="s">
        <v>608</v>
      </c>
      <c r="E20" s="8"/>
      <c r="F20" s="8"/>
      <c r="G20" s="7" t="s">
        <v>581</v>
      </c>
      <c r="H20" s="7" t="s">
        <v>609</v>
      </c>
      <c r="I20" s="14">
        <v>7.5</v>
      </c>
      <c r="J20" s="7"/>
      <c r="K20" s="14">
        <v>5.63</v>
      </c>
      <c r="L20" s="7"/>
      <c r="M20" s="17" t="s">
        <v>610</v>
      </c>
      <c r="N20" s="18"/>
    </row>
    <row r="21" ht="36" spans="1:14">
      <c r="A21" s="6"/>
      <c r="B21" s="7" t="s">
        <v>183</v>
      </c>
      <c r="C21" s="7" t="s">
        <v>184</v>
      </c>
      <c r="D21" s="8" t="s">
        <v>611</v>
      </c>
      <c r="E21" s="8"/>
      <c r="F21" s="8"/>
      <c r="G21" s="7" t="s">
        <v>585</v>
      </c>
      <c r="H21" s="7" t="s">
        <v>186</v>
      </c>
      <c r="I21" s="14">
        <v>10</v>
      </c>
      <c r="J21" s="7"/>
      <c r="K21" s="14">
        <v>10</v>
      </c>
      <c r="L21" s="7"/>
      <c r="M21" s="7"/>
      <c r="N21" s="7"/>
    </row>
    <row r="22" ht="15" customHeight="1" spans="1:14">
      <c r="A22" s="9" t="s">
        <v>188</v>
      </c>
      <c r="B22" s="9"/>
      <c r="C22" s="9"/>
      <c r="D22" s="9"/>
      <c r="E22" s="9"/>
      <c r="F22" s="9"/>
      <c r="G22" s="9"/>
      <c r="H22" s="9"/>
      <c r="I22" s="9">
        <v>100</v>
      </c>
      <c r="J22" s="9"/>
      <c r="K22" s="9">
        <f>SUM(K13:K21)+N6</f>
        <v>98.13</v>
      </c>
      <c r="L22" s="9"/>
      <c r="M22" s="15" t="s">
        <v>98</v>
      </c>
      <c r="N22" s="15"/>
    </row>
    <row r="23" spans="1:14">
      <c r="A23" s="10" t="s">
        <v>189</v>
      </c>
      <c r="B23" s="11" t="s">
        <v>190</v>
      </c>
      <c r="C23" s="12"/>
      <c r="D23" s="12"/>
      <c r="E23" s="12"/>
      <c r="F23" s="12"/>
      <c r="G23" s="12"/>
      <c r="H23" s="12"/>
      <c r="I23" s="12"/>
      <c r="J23" s="12"/>
      <c r="K23" s="12"/>
      <c r="L23" s="12"/>
      <c r="M23" s="12"/>
      <c r="N23" s="16"/>
    </row>
    <row r="24" customFormat="1"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24"/>
  <sheetViews>
    <sheetView workbookViewId="0">
      <selection activeCell="R8" sqref="R8"/>
    </sheetView>
  </sheetViews>
  <sheetFormatPr defaultColWidth="9" defaultRowHeight="14"/>
  <cols>
    <col min="1" max="1" width="5.24545454545455" customWidth="1"/>
    <col min="3" max="3" width="8.6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573</v>
      </c>
      <c r="B1" s="1"/>
      <c r="C1" s="1"/>
      <c r="D1" s="1"/>
      <c r="E1" s="1"/>
      <c r="F1" s="1"/>
      <c r="G1" s="1"/>
      <c r="H1" s="1"/>
      <c r="I1" s="1"/>
      <c r="J1" s="1"/>
      <c r="K1" s="1"/>
      <c r="L1" s="1"/>
      <c r="M1" s="1"/>
      <c r="N1" s="1"/>
    </row>
    <row r="2" ht="15" customHeight="1" spans="1:14">
      <c r="A2" s="2" t="s">
        <v>101</v>
      </c>
      <c r="B2" s="2"/>
      <c r="C2" s="2" t="s">
        <v>612</v>
      </c>
      <c r="D2" s="2"/>
      <c r="E2" s="2"/>
      <c r="F2" s="2"/>
      <c r="G2" s="2"/>
      <c r="H2" s="2"/>
      <c r="I2" s="2"/>
      <c r="J2" s="2"/>
      <c r="K2" s="2"/>
      <c r="L2" s="2"/>
      <c r="M2" s="2"/>
      <c r="N2" s="2"/>
    </row>
    <row r="3" ht="15" customHeight="1" spans="1:14">
      <c r="A3" s="2" t="s">
        <v>103</v>
      </c>
      <c r="B3" s="2"/>
      <c r="C3" s="2" t="s">
        <v>104</v>
      </c>
      <c r="D3" s="2"/>
      <c r="E3" s="2"/>
      <c r="F3" s="2"/>
      <c r="G3" s="2"/>
      <c r="H3" s="2" t="s">
        <v>105</v>
      </c>
      <c r="I3" s="2"/>
      <c r="J3" s="2" t="s">
        <v>540</v>
      </c>
      <c r="K3" s="2"/>
      <c r="L3" s="2"/>
      <c r="M3" s="2"/>
      <c r="N3" s="2"/>
    </row>
    <row r="4" ht="15" customHeight="1" spans="1:14">
      <c r="A4" s="2" t="s">
        <v>106</v>
      </c>
      <c r="B4" s="2"/>
      <c r="C4" s="2"/>
      <c r="D4" s="2"/>
      <c r="E4" s="2" t="s">
        <v>4</v>
      </c>
      <c r="F4" s="2" t="s">
        <v>107</v>
      </c>
      <c r="G4" s="2"/>
      <c r="H4" s="2" t="s">
        <v>108</v>
      </c>
      <c r="I4" s="2"/>
      <c r="J4" s="2" t="s">
        <v>8</v>
      </c>
      <c r="K4" s="2"/>
      <c r="L4" s="2" t="s">
        <v>109</v>
      </c>
      <c r="M4" s="2"/>
      <c r="N4" s="2" t="s">
        <v>9</v>
      </c>
    </row>
    <row r="5" ht="15" customHeight="1" spans="1:14">
      <c r="A5" s="2"/>
      <c r="B5" s="2"/>
      <c r="C5" s="2"/>
      <c r="D5" s="2"/>
      <c r="E5" s="2"/>
      <c r="F5" s="2"/>
      <c r="G5" s="2"/>
      <c r="H5" s="2"/>
      <c r="I5" s="2"/>
      <c r="J5" s="2"/>
      <c r="K5" s="2"/>
      <c r="L5" s="2"/>
      <c r="M5" s="2"/>
      <c r="N5" s="2"/>
    </row>
    <row r="6" ht="15" customHeight="1" spans="1:14">
      <c r="A6" s="2"/>
      <c r="B6" s="2"/>
      <c r="C6" s="3" t="s">
        <v>110</v>
      </c>
      <c r="D6" s="3"/>
      <c r="E6" s="4">
        <f>SUM(E7:E9)</f>
        <v>161</v>
      </c>
      <c r="F6" s="4">
        <f>SUM(F7:G9)</f>
        <v>161</v>
      </c>
      <c r="G6" s="4"/>
      <c r="H6" s="4">
        <f>SUM(H7:I9)</f>
        <v>161</v>
      </c>
      <c r="I6" s="4"/>
      <c r="J6" s="2">
        <v>10</v>
      </c>
      <c r="K6" s="2"/>
      <c r="L6" s="13">
        <f>H6/F6</f>
        <v>1</v>
      </c>
      <c r="M6" s="13"/>
      <c r="N6" s="2">
        <v>10</v>
      </c>
    </row>
    <row r="7" ht="15" customHeight="1" spans="1:14">
      <c r="A7" s="2"/>
      <c r="B7" s="2"/>
      <c r="C7" s="2" t="s">
        <v>111</v>
      </c>
      <c r="D7" s="2"/>
      <c r="E7" s="4">
        <v>161</v>
      </c>
      <c r="F7" s="4">
        <v>161</v>
      </c>
      <c r="G7" s="4"/>
      <c r="H7" s="4">
        <v>161</v>
      </c>
      <c r="I7" s="4"/>
      <c r="J7" s="2" t="s">
        <v>12</v>
      </c>
      <c r="K7" s="2"/>
      <c r="L7" s="2"/>
      <c r="M7" s="2"/>
      <c r="N7" s="2" t="s">
        <v>12</v>
      </c>
    </row>
    <row r="8" ht="15" customHeight="1" spans="1:14">
      <c r="A8" s="2"/>
      <c r="B8" s="2"/>
      <c r="C8" s="2" t="s">
        <v>112</v>
      </c>
      <c r="D8" s="2"/>
      <c r="E8" s="4"/>
      <c r="F8" s="4"/>
      <c r="G8" s="4"/>
      <c r="H8" s="4"/>
      <c r="I8" s="4"/>
      <c r="J8" s="2" t="s">
        <v>12</v>
      </c>
      <c r="K8" s="2"/>
      <c r="L8" s="2"/>
      <c r="M8" s="2"/>
      <c r="N8" s="2" t="s">
        <v>12</v>
      </c>
    </row>
    <row r="9" ht="15" customHeight="1" spans="1:14">
      <c r="A9" s="2"/>
      <c r="B9" s="2"/>
      <c r="C9" s="2" t="s">
        <v>113</v>
      </c>
      <c r="D9" s="2"/>
      <c r="E9" s="2"/>
      <c r="F9" s="2"/>
      <c r="G9" s="2"/>
      <c r="H9" s="2"/>
      <c r="I9" s="2"/>
      <c r="J9" s="2" t="s">
        <v>12</v>
      </c>
      <c r="K9" s="2"/>
      <c r="L9" s="2"/>
      <c r="M9" s="2"/>
      <c r="N9" s="2" t="s">
        <v>12</v>
      </c>
    </row>
    <row r="10" ht="15" customHeight="1" spans="1:14">
      <c r="A10" s="2" t="s">
        <v>114</v>
      </c>
      <c r="B10" s="2" t="s">
        <v>15</v>
      </c>
      <c r="C10" s="2"/>
      <c r="D10" s="2"/>
      <c r="E10" s="2"/>
      <c r="F10" s="2"/>
      <c r="G10" s="2"/>
      <c r="H10" s="2" t="s">
        <v>115</v>
      </c>
      <c r="I10" s="2"/>
      <c r="J10" s="2"/>
      <c r="K10" s="2"/>
      <c r="L10" s="2"/>
      <c r="M10" s="2"/>
      <c r="N10" s="2"/>
    </row>
    <row r="11" ht="42" customHeight="1" spans="1:14">
      <c r="A11" s="2"/>
      <c r="B11" s="5" t="s">
        <v>613</v>
      </c>
      <c r="C11" s="5"/>
      <c r="D11" s="5"/>
      <c r="E11" s="5"/>
      <c r="F11" s="5"/>
      <c r="G11" s="5"/>
      <c r="H11" s="5" t="s">
        <v>614</v>
      </c>
      <c r="I11" s="5"/>
      <c r="J11" s="5"/>
      <c r="K11" s="5"/>
      <c r="L11" s="5"/>
      <c r="M11" s="5"/>
      <c r="N11" s="5"/>
    </row>
    <row r="12" ht="18.95" customHeight="1" spans="1:14">
      <c r="A12" s="6" t="s">
        <v>118</v>
      </c>
      <c r="B12" s="7" t="s">
        <v>26</v>
      </c>
      <c r="C12" s="7" t="s">
        <v>27</v>
      </c>
      <c r="D12" s="7" t="s">
        <v>28</v>
      </c>
      <c r="E12" s="7"/>
      <c r="F12" s="7"/>
      <c r="G12" s="7" t="s">
        <v>29</v>
      </c>
      <c r="H12" s="7" t="s">
        <v>30</v>
      </c>
      <c r="I12" s="7" t="s">
        <v>8</v>
      </c>
      <c r="J12" s="7"/>
      <c r="K12" s="7" t="s">
        <v>9</v>
      </c>
      <c r="L12" s="7"/>
      <c r="M12" s="7" t="s">
        <v>31</v>
      </c>
      <c r="N12" s="7"/>
    </row>
    <row r="13" ht="15" customHeight="1" spans="1:14">
      <c r="A13" s="6"/>
      <c r="B13" s="7" t="s">
        <v>119</v>
      </c>
      <c r="C13" s="7" t="s">
        <v>120</v>
      </c>
      <c r="D13" s="8" t="s">
        <v>430</v>
      </c>
      <c r="E13" s="8"/>
      <c r="F13" s="8"/>
      <c r="G13" s="7" t="s">
        <v>615</v>
      </c>
      <c r="H13" s="7" t="s">
        <v>602</v>
      </c>
      <c r="I13" s="14">
        <v>12.5</v>
      </c>
      <c r="J13" s="7"/>
      <c r="K13" s="14">
        <v>12.5</v>
      </c>
      <c r="L13" s="7"/>
      <c r="M13" s="7"/>
      <c r="N13" s="7"/>
    </row>
    <row r="14" ht="15" customHeight="1" spans="1:14">
      <c r="A14" s="6"/>
      <c r="B14" s="7"/>
      <c r="C14" s="7" t="s">
        <v>133</v>
      </c>
      <c r="D14" s="8" t="s">
        <v>578</v>
      </c>
      <c r="E14" s="8"/>
      <c r="F14" s="8"/>
      <c r="G14" s="7" t="s">
        <v>579</v>
      </c>
      <c r="H14" s="7" t="s">
        <v>35</v>
      </c>
      <c r="I14" s="14">
        <v>12.5</v>
      </c>
      <c r="J14" s="7"/>
      <c r="K14" s="14">
        <v>12.5</v>
      </c>
      <c r="L14" s="7"/>
      <c r="M14" s="7"/>
      <c r="N14" s="7"/>
    </row>
    <row r="15" ht="15" customHeight="1" spans="1:14">
      <c r="A15" s="6"/>
      <c r="B15" s="7"/>
      <c r="C15" s="7" t="s">
        <v>156</v>
      </c>
      <c r="D15" s="8" t="s">
        <v>616</v>
      </c>
      <c r="E15" s="8"/>
      <c r="F15" s="8"/>
      <c r="G15" s="7" t="s">
        <v>579</v>
      </c>
      <c r="H15" s="7" t="s">
        <v>35</v>
      </c>
      <c r="I15" s="14">
        <v>12.5</v>
      </c>
      <c r="J15" s="7"/>
      <c r="K15" s="14">
        <v>12.5</v>
      </c>
      <c r="L15" s="7"/>
      <c r="M15" s="7"/>
      <c r="N15" s="7"/>
    </row>
    <row r="16" ht="15" customHeight="1" spans="1:14">
      <c r="A16" s="6"/>
      <c r="B16" s="7"/>
      <c r="C16" s="7" t="s">
        <v>161</v>
      </c>
      <c r="D16" s="8" t="s">
        <v>582</v>
      </c>
      <c r="E16" s="8"/>
      <c r="F16" s="8"/>
      <c r="G16" s="7" t="s">
        <v>583</v>
      </c>
      <c r="H16" s="7" t="s">
        <v>35</v>
      </c>
      <c r="I16" s="14">
        <v>12.5</v>
      </c>
      <c r="J16" s="7"/>
      <c r="K16" s="14">
        <v>12.5</v>
      </c>
      <c r="L16" s="7"/>
      <c r="M16" s="7"/>
      <c r="N16" s="7"/>
    </row>
    <row r="17" ht="24" spans="1:14">
      <c r="A17" s="6"/>
      <c r="B17" s="7" t="s">
        <v>164</v>
      </c>
      <c r="C17" s="7" t="s">
        <v>165</v>
      </c>
      <c r="D17" s="8" t="s">
        <v>606</v>
      </c>
      <c r="E17" s="8"/>
      <c r="F17" s="8"/>
      <c r="G17" s="7" t="s">
        <v>581</v>
      </c>
      <c r="H17" s="7" t="s">
        <v>35</v>
      </c>
      <c r="I17" s="14">
        <v>7.5</v>
      </c>
      <c r="J17" s="7"/>
      <c r="K17" s="14">
        <v>7.5</v>
      </c>
      <c r="L17" s="7"/>
      <c r="M17" s="7"/>
      <c r="N17" s="7"/>
    </row>
    <row r="18" ht="24" spans="1:14">
      <c r="A18" s="6"/>
      <c r="B18" s="7"/>
      <c r="C18" s="7" t="s">
        <v>168</v>
      </c>
      <c r="D18" s="8" t="s">
        <v>586</v>
      </c>
      <c r="E18" s="8"/>
      <c r="F18" s="8"/>
      <c r="G18" s="7" t="s">
        <v>581</v>
      </c>
      <c r="H18" s="7" t="s">
        <v>35</v>
      </c>
      <c r="I18" s="14">
        <v>7.5</v>
      </c>
      <c r="J18" s="7"/>
      <c r="K18" s="14">
        <v>7.5</v>
      </c>
      <c r="L18" s="7"/>
      <c r="M18" s="7"/>
      <c r="N18" s="7"/>
    </row>
    <row r="19" ht="24" spans="1:14">
      <c r="A19" s="6"/>
      <c r="B19" s="7"/>
      <c r="C19" s="7" t="s">
        <v>173</v>
      </c>
      <c r="D19" s="8" t="s">
        <v>597</v>
      </c>
      <c r="E19" s="8"/>
      <c r="F19" s="8"/>
      <c r="G19" s="7" t="s">
        <v>581</v>
      </c>
      <c r="H19" s="7" t="s">
        <v>35</v>
      </c>
      <c r="I19" s="14">
        <v>7.5</v>
      </c>
      <c r="J19" s="7"/>
      <c r="K19" s="14">
        <v>7.5</v>
      </c>
      <c r="L19" s="7"/>
      <c r="M19" s="7"/>
      <c r="N19" s="7"/>
    </row>
    <row r="20" ht="24" spans="1:14">
      <c r="A20" s="6"/>
      <c r="B20" s="7"/>
      <c r="C20" s="7" t="s">
        <v>178</v>
      </c>
      <c r="D20" s="8" t="s">
        <v>90</v>
      </c>
      <c r="E20" s="8"/>
      <c r="F20" s="8"/>
      <c r="G20" s="7" t="s">
        <v>581</v>
      </c>
      <c r="H20" s="7" t="s">
        <v>35</v>
      </c>
      <c r="I20" s="14">
        <v>7.5</v>
      </c>
      <c r="J20" s="7"/>
      <c r="K20" s="14">
        <v>7.5</v>
      </c>
      <c r="L20" s="7"/>
      <c r="M20" s="7"/>
      <c r="N20" s="7"/>
    </row>
    <row r="21" ht="36" spans="1:14">
      <c r="A21" s="6"/>
      <c r="B21" s="7" t="s">
        <v>183</v>
      </c>
      <c r="C21" s="7" t="s">
        <v>184</v>
      </c>
      <c r="D21" s="8" t="s">
        <v>598</v>
      </c>
      <c r="E21" s="8"/>
      <c r="F21" s="8"/>
      <c r="G21" s="7" t="s">
        <v>585</v>
      </c>
      <c r="H21" s="7" t="s">
        <v>186</v>
      </c>
      <c r="I21" s="14">
        <v>10</v>
      </c>
      <c r="J21" s="7"/>
      <c r="K21" s="14">
        <v>10</v>
      </c>
      <c r="L21" s="7"/>
      <c r="M21" s="7"/>
      <c r="N21" s="7"/>
    </row>
    <row r="22" ht="15" customHeight="1" spans="1:14">
      <c r="A22" s="9" t="s">
        <v>188</v>
      </c>
      <c r="B22" s="9"/>
      <c r="C22" s="9"/>
      <c r="D22" s="9"/>
      <c r="E22" s="9"/>
      <c r="F22" s="9"/>
      <c r="G22" s="9"/>
      <c r="H22" s="9"/>
      <c r="I22" s="9">
        <v>100</v>
      </c>
      <c r="J22" s="9"/>
      <c r="K22" s="9">
        <f>SUM(K13:K21)+N6</f>
        <v>100</v>
      </c>
      <c r="L22" s="9"/>
      <c r="M22" s="15" t="s">
        <v>98</v>
      </c>
      <c r="N22" s="15"/>
    </row>
    <row r="23" spans="1:14">
      <c r="A23" s="10" t="s">
        <v>189</v>
      </c>
      <c r="B23" s="11" t="s">
        <v>190</v>
      </c>
      <c r="C23" s="12"/>
      <c r="D23" s="12"/>
      <c r="E23" s="12"/>
      <c r="F23" s="12"/>
      <c r="G23" s="12"/>
      <c r="H23" s="12"/>
      <c r="I23" s="12"/>
      <c r="J23" s="12"/>
      <c r="K23" s="12"/>
      <c r="L23" s="12"/>
      <c r="M23" s="12"/>
      <c r="N23" s="16"/>
    </row>
    <row r="24" customFormat="1"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甘肃省林区中级法院2022年整体支出绩效自评表</vt:lpstr>
      <vt:lpstr>甘肃省林区中级法院2022年办案业务费绩效自评表</vt:lpstr>
      <vt:lpstr>甘肃省林区中级法院2022年物业费绩效自评表</vt:lpstr>
      <vt:lpstr>甘肃省林区中级法院2022年全省法院业务费绩效自评表</vt:lpstr>
      <vt:lpstr>洮河林区法院2022年整体支出绩效自评表</vt:lpstr>
      <vt:lpstr>洮河林区法院2022年业务费绩效自评表</vt:lpstr>
      <vt:lpstr>洮河林区法院2022年办案业务费绩效自评表</vt:lpstr>
      <vt:lpstr>洮河林区法院2022年物业费绩效自评表</vt:lpstr>
      <vt:lpstr>祁连山林区法院2022年整体支出自评表</vt:lpstr>
      <vt:lpstr>祁连山林区法院2022年办案业务费绩效自评表</vt:lpstr>
      <vt:lpstr>祁连山林区法院2022年物业费绩效自评表</vt:lpstr>
      <vt:lpstr>祁连山林区法院2022年全省法院业务费绩效自评表</vt:lpstr>
      <vt:lpstr>祁连山林区法院2022年办公用房租赁绩效自评表</vt:lpstr>
      <vt:lpstr>白龙江林区法院2022年整体支出绩效自评表</vt:lpstr>
      <vt:lpstr>白龙江林区法院2022年办案业务费绩效自评表</vt:lpstr>
      <vt:lpstr>白龙江林区法院2022年物业费绩效自评表</vt:lpstr>
      <vt:lpstr>白龙江林区法院2022年全省法院业务费绩效自评表</vt:lpstr>
      <vt:lpstr>白龙江林区法院2022年法庭运维费绩效自评表</vt:lpstr>
      <vt:lpstr>小陇山林区法院2022年度整体支出绩效自评表</vt:lpstr>
      <vt:lpstr>小陇山林区法院2022年办案业务费绩效自评表</vt:lpstr>
      <vt:lpstr>小陇山林区法院2022年物业费绩效自评表</vt:lpstr>
      <vt:lpstr>小陇山林区法院2022年全省法院业务费绩效自评表</vt:lpstr>
      <vt:lpstr>小陇山林区法院2022年办公用房租赁费绩效自评表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菜根</cp:lastModifiedBy>
  <dcterms:created xsi:type="dcterms:W3CDTF">2018-12-06T00:45:00Z</dcterms:created>
  <cp:lastPrinted>2020-03-13T02:25:00Z</cp:lastPrinted>
  <dcterms:modified xsi:type="dcterms:W3CDTF">2023-08-17T03:53:07Z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88CB20D79BC041DA9B12307C663B14F4</vt:lpwstr>
  </property>
</Properties>
</file>