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37CE697-623E-46C5-95D6-24DBF65632AE}" xr6:coauthVersionLast="47" xr6:coauthVersionMax="47" xr10:uidLastSave="{00000000-0000-0000-0000-000000000000}"/>
  <bookViews>
    <workbookView xWindow="15" yWindow="105" windowWidth="28785" windowHeight="15495" tabRatio="952" activeTab="2" xr2:uid="{00000000-000D-0000-FFFF-FFFF00000000}"/>
  </bookViews>
  <sheets>
    <sheet name="封面" sheetId="10" r:id="rId1"/>
    <sheet name="目录" sheetId="12" r:id="rId2"/>
    <sheet name="省级部门（单位）整体支出绩效自评表（参考模板）" sheetId="4" r:id="rId3"/>
    <sheet name="部门预算项目支出绩效自评结果汇总表" sheetId="5" r:id="rId4"/>
    <sheet name="1、《法刊》（审判理论与实践）等印刷费" sheetId="2" r:id="rId5"/>
    <sheet name="2、办案业务费" sheetId="14" r:id="rId6"/>
    <sheet name="3、法官法警服装费" sheetId="16" r:id="rId7"/>
    <sheet name="4、设备购置费" sheetId="17" r:id="rId8"/>
    <sheet name="5、涉法涉诉司法资金" sheetId="18" r:id="rId9"/>
    <sheet name="6、文化建设宣传经费" sheetId="19" r:id="rId10"/>
    <sheet name="7、物业费" sheetId="22" r:id="rId11"/>
    <sheet name="8、信息化建设经费 " sheetId="20" r:id="rId12"/>
    <sheet name="9、重点案件开庭审理办案费" sheetId="21" r:id="rId13"/>
    <sheet name="10、中央政法转移支付" sheetId="23" r:id="rId14"/>
    <sheet name="11、少数民族法制研究费" sheetId="24" r:id="rId15"/>
    <sheet name="12、全省法院业务费" sheetId="25" r:id="rId16"/>
    <sheet name="13、全省人民法庭维修经费" sheetId="26" r:id="rId17"/>
    <sheet name="14、全省法院两庭建设费" sheetId="27" r:id="rId18"/>
    <sheet name="15、全省法院智慧法院建设费" sheetId="28" r:id="rId19"/>
    <sheet name="16、培训费" sheetId="29" r:id="rId20"/>
    <sheet name="17、法庭运行维护费本级" sheetId="30" r:id="rId21"/>
    <sheet name="18、法庭运行维护费部门本级" sheetId="31" r:id="rId22"/>
    <sheet name="19、陈列馆运行维护及业务费" sheetId="32" r:id="rId23"/>
    <sheet name="20、办公用房租赁费" sheetId="33" r:id="rId24"/>
    <sheet name="21、电费" sheetId="34" r:id="rId25"/>
    <sheet name="Sheet1" sheetId="35" r:id="rId26"/>
    <sheet name="Sheet2" sheetId="36" r:id="rId27"/>
    <sheet name="省对市县转移支付绩效自评结果汇总表" sheetId="6" state="hidden" r:id="rId28"/>
    <sheet name="省对市县转移支付绩效自评表（参考模板）" sheetId="3" state="hidden" r:id="rId29"/>
  </sheets>
  <definedNames>
    <definedName name="_xlnm.Print_Area" localSheetId="10">'7、物业费'!$A$1:$K$38</definedName>
    <definedName name="_xlnm.Print_Area" localSheetId="2">'省级部门（单位）整体支出绩效自评表（参考模板）'!$A$1:$I$49</definedName>
  </definedNames>
  <calcPr calcId="191029"/>
</workbook>
</file>

<file path=xl/calcChain.xml><?xml version="1.0" encoding="utf-8"?>
<calcChain xmlns="http://schemas.openxmlformats.org/spreadsheetml/2006/main">
  <c r="H7" i="34" l="1"/>
  <c r="F6" i="34"/>
  <c r="H6" i="34" s="1"/>
  <c r="D6" i="34"/>
  <c r="C6" i="34"/>
  <c r="I23" i="33"/>
  <c r="H8" i="33"/>
  <c r="H7" i="33"/>
  <c r="F6" i="33"/>
  <c r="H6" i="33" s="1"/>
  <c r="D6" i="33"/>
  <c r="C6" i="33"/>
  <c r="K28" i="32"/>
  <c r="L6" i="32"/>
  <c r="H6" i="32"/>
  <c r="F6" i="32"/>
  <c r="E6" i="32"/>
  <c r="F8" i="31"/>
  <c r="H8" i="31" s="1"/>
  <c r="D8" i="31"/>
  <c r="C8" i="31"/>
  <c r="H7" i="31"/>
  <c r="F7" i="31"/>
  <c r="D7" i="31"/>
  <c r="D6" i="31" s="1"/>
  <c r="C7" i="31"/>
  <c r="F6" i="31"/>
  <c r="H6" i="31" s="1"/>
  <c r="C6" i="31"/>
  <c r="H7" i="30"/>
  <c r="F6" i="30"/>
  <c r="H6" i="30" s="1"/>
  <c r="D6" i="30"/>
  <c r="C6" i="30"/>
  <c r="I28" i="29"/>
  <c r="J28" i="29" s="1"/>
  <c r="M14" i="29"/>
  <c r="H8" i="29"/>
  <c r="H7" i="29"/>
  <c r="F6" i="29"/>
  <c r="H6" i="29" s="1"/>
  <c r="K6" i="29" s="1"/>
  <c r="D6" i="29"/>
  <c r="C6" i="29"/>
  <c r="I27" i="28"/>
  <c r="J27" i="28" s="1"/>
  <c r="D6" i="28"/>
  <c r="H6" i="28" s="1"/>
  <c r="C6" i="28"/>
  <c r="I28" i="27"/>
  <c r="J28" i="27" s="1"/>
  <c r="J24" i="26"/>
  <c r="I24" i="26"/>
  <c r="H8" i="26"/>
  <c r="H7" i="26"/>
  <c r="H6" i="26"/>
  <c r="F6" i="26"/>
  <c r="D6" i="26"/>
  <c r="C6" i="26"/>
  <c r="K27" i="24"/>
  <c r="H6" i="24"/>
  <c r="L6" i="24" s="1"/>
  <c r="F6" i="24"/>
  <c r="E6" i="24"/>
  <c r="G13" i="23"/>
  <c r="K21" i="21"/>
  <c r="G17" i="21"/>
  <c r="G13" i="21"/>
  <c r="H6" i="21"/>
  <c r="L6" i="21" s="1"/>
  <c r="F6" i="21"/>
  <c r="E6" i="21"/>
  <c r="K28" i="20"/>
  <c r="G15" i="20"/>
  <c r="H6" i="20"/>
  <c r="L6" i="20" s="1"/>
  <c r="F6" i="20"/>
  <c r="E6" i="20"/>
  <c r="N10" i="22"/>
  <c r="H6" i="22"/>
  <c r="C6" i="22"/>
  <c r="K22" i="19"/>
  <c r="H6" i="19"/>
  <c r="L6" i="19" s="1"/>
  <c r="F6" i="19"/>
  <c r="E6" i="19"/>
  <c r="K21" i="18"/>
  <c r="G13" i="18"/>
  <c r="H6" i="18"/>
  <c r="L6" i="18" s="1"/>
  <c r="F6" i="18"/>
  <c r="E6" i="18"/>
  <c r="K24" i="17"/>
  <c r="L6" i="17"/>
  <c r="H6" i="17"/>
  <c r="F6" i="17"/>
  <c r="E6" i="17"/>
  <c r="K26" i="16"/>
  <c r="H6" i="16"/>
  <c r="L6" i="16" s="1"/>
  <c r="F6" i="16"/>
  <c r="E6" i="16"/>
  <c r="H8" i="14"/>
  <c r="H7" i="14"/>
  <c r="F6" i="14"/>
  <c r="H6" i="14" s="1"/>
  <c r="D6" i="14"/>
  <c r="C6" i="14"/>
  <c r="K27" i="2"/>
  <c r="L6" i="2"/>
  <c r="H6" i="2"/>
  <c r="F6" i="2"/>
  <c r="E6" i="2"/>
  <c r="G29" i="5"/>
  <c r="I25" i="5"/>
  <c r="E25" i="5"/>
  <c r="H24" i="5"/>
  <c r="I24" i="5" s="1"/>
  <c r="F24" i="5"/>
  <c r="E24" i="5"/>
  <c r="H23" i="5"/>
  <c r="I23" i="5" s="1"/>
  <c r="F23" i="5"/>
  <c r="E23" i="5"/>
  <c r="H22" i="5"/>
  <c r="I22" i="5" s="1"/>
  <c r="F22" i="5"/>
  <c r="E22" i="5"/>
  <c r="I21" i="5"/>
  <c r="E21" i="5"/>
  <c r="H20" i="5"/>
  <c r="I20" i="5" s="1"/>
  <c r="F20" i="5"/>
  <c r="E20" i="5"/>
  <c r="H19" i="5"/>
  <c r="I19" i="5" s="1"/>
  <c r="F19" i="5"/>
  <c r="E19" i="5"/>
  <c r="E29" i="5" s="1"/>
  <c r="H18" i="5"/>
  <c r="H29" i="5" s="1"/>
  <c r="F18" i="5"/>
  <c r="F29" i="5" s="1"/>
  <c r="E18" i="5"/>
  <c r="I17" i="5"/>
  <c r="I16" i="5"/>
  <c r="I15" i="5"/>
  <c r="I14" i="5"/>
  <c r="D13" i="5"/>
  <c r="I13" i="5" s="1"/>
  <c r="I12" i="5"/>
  <c r="D12" i="5"/>
  <c r="D11" i="5"/>
  <c r="I11" i="5" s="1"/>
  <c r="D10" i="5"/>
  <c r="I10" i="5" s="1"/>
  <c r="D9" i="5"/>
  <c r="I9" i="5" s="1"/>
  <c r="I8" i="5"/>
  <c r="D8" i="5"/>
  <c r="D7" i="5"/>
  <c r="I7" i="5" s="1"/>
  <c r="D6" i="5"/>
  <c r="I6" i="5" s="1"/>
  <c r="D5" i="5"/>
  <c r="D29" i="5" s="1"/>
  <c r="K22" i="4"/>
  <c r="K21" i="4"/>
  <c r="K20" i="4"/>
  <c r="K23" i="4" s="1"/>
  <c r="K19" i="4"/>
  <c r="K18" i="4"/>
  <c r="K17" i="4"/>
  <c r="K16" i="4"/>
  <c r="K15" i="4"/>
  <c r="H14" i="4"/>
  <c r="K14" i="4" s="1"/>
  <c r="H13" i="4"/>
  <c r="K13" i="4" s="1"/>
  <c r="F6" i="4"/>
  <c r="F5" i="4"/>
  <c r="F4" i="4"/>
  <c r="I29" i="5" l="1"/>
  <c r="H48" i="4"/>
  <c r="I5" i="5"/>
  <c r="I18" i="5"/>
</calcChain>
</file>

<file path=xl/sharedStrings.xml><?xml version="1.0" encoding="utf-8"?>
<sst xmlns="http://schemas.openxmlformats.org/spreadsheetml/2006/main" count="2276" uniqueCount="581">
  <si>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</si>
  <si>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</si>
  <si>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编报部门（单位公章）：甘肃省高级人民法院</t>
  </si>
  <si>
    <t xml:space="preserve">                                 编报日期：2023年2月</t>
  </si>
  <si>
    <t xml:space="preserve">                                 联系人及电话：党嘉龙   0931-2839086     </t>
  </si>
  <si>
    <t>2022年度省级预算执行情况绩效自评报表目录</t>
  </si>
  <si>
    <t>一、部门自评报告</t>
  </si>
  <si>
    <t>二、部门整体支出自评表</t>
  </si>
  <si>
    <t>三、部门预算项目支出绩效自评结果汇总表</t>
  </si>
  <si>
    <t>1、《法刊》（审判理论与实践）等印刷费</t>
  </si>
  <si>
    <t>2、办案业务费</t>
  </si>
  <si>
    <t>3、法官法警服装费</t>
  </si>
  <si>
    <t>4、设备购置费</t>
  </si>
  <si>
    <t>5、涉法涉诉司法资金</t>
  </si>
  <si>
    <t>6、文化建设宣传经费</t>
  </si>
  <si>
    <t>7、物业费</t>
  </si>
  <si>
    <t>8、信息化建设经费（其中“12368”司法平台运行维护费50万元）</t>
  </si>
  <si>
    <t>9、重点案件开庭审理办案费</t>
  </si>
  <si>
    <t>10、中央政法转移支付资金</t>
  </si>
  <si>
    <t>11、少数民族法制研究费</t>
  </si>
  <si>
    <t>12、全省法院业务费</t>
  </si>
  <si>
    <t>13、全省人民法庭维修经费</t>
  </si>
  <si>
    <t>14、全省两庭建设费</t>
  </si>
  <si>
    <t>15、全省智慧法院建设费</t>
  </si>
  <si>
    <t>16、培训费</t>
  </si>
  <si>
    <t>17、全省法庭运行维护费本级</t>
  </si>
  <si>
    <t>18、全省法庭运行维护费部门本级</t>
  </si>
  <si>
    <t>19、陈列馆运行维护和业务费</t>
  </si>
  <si>
    <t>20、办公用房租赁费</t>
  </si>
  <si>
    <t>21、补充电费</t>
  </si>
  <si>
    <r>
      <rPr>
        <b/>
        <sz val="20"/>
        <color rgb="FF000000"/>
        <rFont val="宋体"/>
        <charset val="134"/>
      </rPr>
      <t>2022年</t>
    </r>
    <r>
      <rPr>
        <b/>
        <u/>
        <sz val="20"/>
        <color rgb="FF000000"/>
        <rFont val="宋体"/>
        <charset val="134"/>
      </rPr>
      <t>甘肃省高级人民法院</t>
    </r>
    <r>
      <rPr>
        <b/>
        <sz val="20"/>
        <color rgb="FF000000"/>
        <rFont val="宋体"/>
        <charset val="134"/>
      </rPr>
      <t>部门（单位）整体支出绩效自评表</t>
    </r>
  </si>
  <si>
    <t>部门（单位）名称</t>
  </si>
  <si>
    <t>甘肃省高级人民法院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</si>
  <si>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</si>
  <si>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</si>
  <si>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</si>
  <si>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</si>
  <si>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</si>
  <si>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</si>
  <si>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</si>
  <si>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</si>
  <si>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</si>
  <si>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</si>
  <si>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</si>
  <si>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</si>
  <si>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</si>
  <si>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</si>
  <si>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目标1：坚持思想引领筑牢政治忠诚，坚持围绕中心强化服务保障，坚持创新融合培育特色品牌，坚持全面从严打造过硬队伍。</t>
  </si>
  <si>
    <t>目标1完成情况：（1）紧紧围绕学习贯彻党的二十大精神一条主线，抓学习强理论、抓研讨强提升，着力引导全体党员深刻领悟“两个确立”决定性意义，增强“四个意识”、坚定“四个自信”、做到“两个维护”。（2）发挥党建引领作用，推动队伍建设和服务保障能力不断提升。（3）深化“树政工形象，建干警之家”党建品牌特色内涵，推动支部党建与业务工作深度融合。聚焦破解主题党日活动方式陈旧、容易变形走样，吸引力、感染力不强等问题，坚持方式创新、内容拓展、效果提升，切实提升主题党日活动质量。（4）坚持严管与厚爱相结合，定期开展警示教育、先进典型教育、谈话提醒和心理疏导，激励党员树牢服务意识，发挥先锋模范作用，自觉遵守党规党纪，着力打造“讲政治、重公道、业务精、作风好”的政工干部队伍。</t>
  </si>
  <si>
    <t>目标2：充分发挥审判职能作用，切实维护社会公平正义，维护人民法院、人民法官良好形象和党的执政基础，努力创造安全的政治环境、稳定的社会环境、公正法治环境。</t>
  </si>
  <si>
    <t>目标2完成情况：认真贯彻新时代刑事司法理念，精准把握刑事政策，突出打击重点，结案率94%以上，法定审限内结案率100%，将国家赔偿法的制度红利用足用尽，做到“当赔则赔”。全省共审理国家赔偿案件174件，赔偿金额320万元。省法院审理赔偿案件24件，决定赔偿6件，赔偿金额82.9万元。2022年，少年法庭共受理各类案件306件，审结303件，结案率99.02%，审判质效稳步提升。</t>
  </si>
  <si>
    <t>目标3：把推进司法改革和信息化建设深度融合作为重要抓手，投入努力破解影响司法公正和司法公信的体制机制障碍，推进审判体系和审判能力现代化。</t>
  </si>
  <si>
    <t>目标3完成情况：（1）推进司法体制综合配套改革，形成新型审判权力运行体系，实行人员分类管理，深化一站式多元纠纷解决和诉讼服务改革，弘扬“马锡五审判方式”，推进人民陪审员制度改革。在四级法院审级职能改革中，制定1+4核心制度体系及12项配套措施，提级管辖由点及面逐步推开。制定下发司法责任制清单，实现有序放权与有效监督相统一。（2）完成甘肃智慧法院4.0项目立项，超前谋划、历时9个月高起点、高标准完成《甘肃智慧法院4.0版项目可行性研究报告》编制，顺利通过省发改委立项批复，为“十四五”期间全省智慧法院迭代演进发展奠定坚实工作基础。（3）自主研发甘肃法院营商环境信息平台，努力打造信息化助力法院工作亮点特色。推进司法数据共享共用，积极融入甘肃数字政府建设大潮，完成与“甘快办”小程序、省委政法委矛调平台、省发改委信用信息共享平台对接贯通。（4）始终把安全放在首位，严格按照网络安全和密码应用等标准化工作要求，在全省法院7104台内网终端上部署了违规外联监控系统，完成重要系统等保测评和最高人民法院、省公安厅组织的网络攻防演练。强化运维管理，完成软硬件维护17510次，系统、机房巡检2047次。保障视频会议224次，远程提讯31次，协助兄弟法院远程开庭15次，及马锡五审判方式研讨会等重大信息化保障任务。</t>
  </si>
  <si>
    <t>目标4：聚焦中央、省委重点工作，对标重大决策部署，始终与院党组中心重点工作同频共振，全力服务经济社会高质量发展，坚定不移贯彻新发展理念，服务新发展格局。</t>
  </si>
  <si>
    <t>目标4完成情况：把服务保障中国式现代化建设与服务“一核三带”区域发展、“四强”行动结合起来，加强对加快建设全国统一大市场、政法工作现代化等重点课题研究，寻求破题之策，谋划思路举措。周强院长在全国法院调研工作会议上指出“甘肃高院调研法院警务辅助人员现状，积极推动地方纳入统一保障”，此项工作得到充分肯定。围绕实施民法典加强法律适用、司法政策研究，加强对生命健康、财产安全、生活幸福、人格尊严等各方面权利的平等保护经验总结、建言献策。组织审委会专委以上院领导开展13项重点课题调研，申报的《高级人民法院再审程序运行机制和资源配置问题研究》成功立项最高法院司法研究重大课题。创办“甘肃法院高级法官大讲坛”，打造了研究法学理论、交流审判经验、提升办案能力的有效平台。</t>
  </si>
  <si>
    <t>年度绩效指标完成情况</t>
  </si>
  <si>
    <t>一级指标</t>
  </si>
  <si>
    <t>二级指标</t>
  </si>
  <si>
    <t>三级指标</t>
  </si>
  <si>
    <t>年度指标值</t>
  </si>
  <si>
    <t>实际完成值</t>
  </si>
  <si>
    <t>偏差原因分析及改进措施</t>
  </si>
  <si>
    <t>部门管理20</t>
  </si>
  <si>
    <t>资金投入</t>
  </si>
  <si>
    <t>基本支出预算执行率</t>
  </si>
  <si>
    <t>=100%</t>
  </si>
  <si>
    <t>项目支出预算执行率</t>
  </si>
  <si>
    <t>“三公经费”控制率</t>
  </si>
  <si>
    <t>≤100%</t>
  </si>
  <si>
    <t xml:space="preserve"> </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</si>
  <si>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</si>
  <si>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</si>
  <si>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</si>
  <si>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</si>
  <si>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</si>
  <si>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</si>
  <si>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</si>
  <si>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</si>
  <si>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</si>
  <si>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</si>
  <si>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</si>
  <si>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</si>
  <si>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</si>
  <si>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</si>
  <si>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</si>
  <si>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履职效果50</t>
  </si>
  <si>
    <t>部门履职目标</t>
  </si>
  <si>
    <t>刑事案件结案率</t>
  </si>
  <si>
    <t>&gt;=92%</t>
  </si>
  <si>
    <t>民事案件结案率</t>
  </si>
  <si>
    <t>&gt;=90%</t>
  </si>
  <si>
    <t>行政案件结案率</t>
  </si>
  <si>
    <t>&gt;=82%</t>
  </si>
  <si>
    <t>执行案件结案率</t>
  </si>
  <si>
    <t>装备购置完成率</t>
  </si>
  <si>
    <t>培训工作完成率</t>
  </si>
  <si>
    <t>法制宣传工作完成率</t>
  </si>
  <si>
    <t>一审服判息诉率</t>
  </si>
  <si>
    <t>上诉改判率</t>
  </si>
  <si>
    <t>≤10%</t>
  </si>
  <si>
    <t>装备验收合格率</t>
  </si>
  <si>
    <t>培训考核通过率</t>
  </si>
  <si>
    <t>法定审限内结案率</t>
  </si>
  <si>
    <t>&gt;=97%</t>
  </si>
  <si>
    <t>装备购置及时性</t>
  </si>
  <si>
    <t>及时</t>
  </si>
  <si>
    <t>开展培训工作及时性</t>
  </si>
  <si>
    <t>开展法制宣传工作及时性</t>
  </si>
  <si>
    <t>成本控制情况</t>
  </si>
  <si>
    <t>控制在预算范围内</t>
  </si>
  <si>
    <t>部门效果目标</t>
  </si>
  <si>
    <t>执行标的到位率</t>
  </si>
  <si>
    <t>&gt;=27%</t>
  </si>
  <si>
    <t>一审简易程序适用率</t>
  </si>
  <si>
    <t>&gt;=70%</t>
  </si>
  <si>
    <t>陪审率</t>
  </si>
  <si>
    <r>
      <rPr>
        <sz val="10.5"/>
        <color rgb="FF000000"/>
        <rFont val="宋体"/>
        <charset val="134"/>
      </rPr>
      <t>&gt;=8</t>
    </r>
    <r>
      <rPr>
        <sz val="10.5"/>
        <color rgb="FF000000"/>
        <rFont val="宋体"/>
        <charset val="134"/>
      </rPr>
      <t>5</t>
    </r>
    <r>
      <rPr>
        <sz val="10.5"/>
        <color rgb="FF000000"/>
        <rFont val="宋体"/>
        <charset val="134"/>
      </rPr>
      <t>%</t>
    </r>
  </si>
  <si>
    <t>社会影响</t>
  </si>
  <si>
    <t>单位获奖情况</t>
  </si>
  <si>
    <t>有</t>
  </si>
  <si>
    <t>违法违纪情况</t>
  </si>
  <si>
    <t>无</t>
  </si>
  <si>
    <t>能力建设</t>
  </si>
  <si>
    <t>长效管理</t>
  </si>
  <si>
    <t>中期规划建设完备程度</t>
  </si>
  <si>
    <t>完备</t>
  </si>
  <si>
    <t>人力资源建设</t>
  </si>
  <si>
    <t>人员培训机制完备性</t>
  </si>
  <si>
    <t xml:space="preserve">因疫情影响，未完成培训计划。 </t>
  </si>
  <si>
    <t>档案管理</t>
  </si>
  <si>
    <t>档案管理完备性</t>
  </si>
  <si>
    <t>服务对象满意度</t>
  </si>
  <si>
    <t>服务对象1的满意度</t>
  </si>
  <si>
    <t>人民群众满意度</t>
  </si>
  <si>
    <t>&gt;=85%</t>
  </si>
  <si>
    <t>合    计</t>
  </si>
  <si>
    <t>优秀</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</si>
  <si>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</si>
  <si>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</si>
  <si>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</si>
  <si>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</si>
  <si>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</si>
  <si>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</si>
  <si>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</si>
  <si>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</si>
  <si>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</si>
  <si>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</si>
  <si>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</si>
  <si>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</si>
  <si>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</si>
  <si>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</si>
  <si>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《法刊》（审判理论与实践）等印刷费</t>
  </si>
  <si>
    <t>办案业务费</t>
  </si>
  <si>
    <t>法官法警服装费</t>
  </si>
  <si>
    <t>设备购置费</t>
  </si>
  <si>
    <t>涉法涉诉司法资金</t>
  </si>
  <si>
    <t>文化建设宣传经费</t>
  </si>
  <si>
    <t>物业费</t>
  </si>
  <si>
    <t>信息化建设经费（其中“12368”司法平台运行维护费50万元）</t>
  </si>
  <si>
    <t>重点案件开庭审理办案费</t>
  </si>
  <si>
    <t>中央政法转移支付资金</t>
  </si>
  <si>
    <t>少数民族法制研究费</t>
  </si>
  <si>
    <t>全省法院业务费</t>
  </si>
  <si>
    <t>全省人民法庭维修经费</t>
  </si>
  <si>
    <t>全省两庭建设费</t>
  </si>
  <si>
    <t>全省智慧法院建设费</t>
  </si>
  <si>
    <t>培训费</t>
  </si>
  <si>
    <t>法庭运行维护费本级</t>
  </si>
  <si>
    <t>法庭运行维护费部门本级</t>
  </si>
  <si>
    <t>陈列馆运行维护和业务费</t>
  </si>
  <si>
    <t>办公用房租赁费</t>
  </si>
  <si>
    <t>电费</t>
  </si>
  <si>
    <t>合计</t>
  </si>
  <si>
    <r>
      <rPr>
        <b/>
        <sz val="20"/>
        <color theme="1"/>
        <rFont val="宋体"/>
        <charset val="134"/>
      </rPr>
      <t>2022年</t>
    </r>
    <r>
      <rPr>
        <b/>
        <u/>
        <sz val="20"/>
        <color theme="1"/>
        <rFont val="宋体"/>
        <charset val="134"/>
      </rPr>
      <t>甘肃省高级人民法院</t>
    </r>
    <r>
      <rPr>
        <b/>
        <sz val="20"/>
        <color theme="1"/>
        <rFont val="宋体"/>
        <charset val="134"/>
      </rPr>
      <t>部门预算项目支出绩效自评表</t>
    </r>
  </si>
  <si>
    <t>《法刊》（审判理论与实践）等印刷费（部门本级）</t>
  </si>
  <si>
    <t>实施单位</t>
  </si>
  <si>
    <t>全年预算数</t>
  </si>
  <si>
    <t>全年执行数</t>
  </si>
  <si>
    <t>执行率</t>
  </si>
  <si>
    <t>年度资金总额</t>
  </si>
  <si>
    <t>其中：当年财政拨款</t>
  </si>
  <si>
    <t xml:space="preserve">      上年结转资金</t>
  </si>
  <si>
    <t>年度总体目标</t>
  </si>
  <si>
    <t>实际完成情况</t>
  </si>
  <si>
    <t>2022年，我院计划印发《法刊》期数达到5期，发行册数达到45000册，并保证印刷内容的准确率为100%，加强全省法院审判业务建设和队伍建设、文化建设。</t>
  </si>
  <si>
    <t>该项目资金主要用于我院印制《法刊》，2022年我院共印刷发行6期《法刊》，发行册数45000册，印刷内容准确率达100%，办刊质量稳步提升，进一步拓宽了法治文化建设的宣传方式，法院审判执行工作得到了有效宣传。</t>
  </si>
  <si>
    <t>绩效指标</t>
  </si>
  <si>
    <t>产出指标</t>
  </si>
  <si>
    <t>数量指标</t>
  </si>
  <si>
    <t>法刊发放人数</t>
  </si>
  <si>
    <t>≥45000人</t>
  </si>
  <si>
    <t>45000人</t>
  </si>
  <si>
    <t>法刊印刷份数</t>
  </si>
  <si>
    <t>≥45000份</t>
  </si>
  <si>
    <t>45000份</t>
  </si>
  <si>
    <t>法刊印刷期数</t>
  </si>
  <si>
    <t>≥5期</t>
  </si>
  <si>
    <t>6期</t>
  </si>
  <si>
    <t>赠阅量</t>
  </si>
  <si>
    <t>质量指标</t>
  </si>
  <si>
    <t>印刷法刊内容准确率</t>
  </si>
  <si>
    <t>印刷质量一次验收合格率</t>
  </si>
  <si>
    <t>时效指标</t>
  </si>
  <si>
    <t>印刷法刊及时性</t>
  </si>
  <si>
    <t>成本指标</t>
  </si>
  <si>
    <t>在预算范围内</t>
  </si>
  <si>
    <t>效益指标</t>
  </si>
  <si>
    <t>社会效益指标</t>
  </si>
  <si>
    <t>法院工作宣传有效性</t>
  </si>
  <si>
    <t>有效</t>
  </si>
  <si>
    <t>印刷法刊发放覆盖率</t>
  </si>
  <si>
    <t>可持续影响指标</t>
  </si>
  <si>
    <t>部门协作率</t>
  </si>
  <si>
    <t>档案管理机制健全性</t>
  </si>
  <si>
    <t>满意度指标</t>
  </si>
  <si>
    <t>服务对象满意度指标</t>
  </si>
  <si>
    <t>工作人员满意度</t>
  </si>
  <si>
    <t>其他读者满意度</t>
  </si>
  <si>
    <t>总分</t>
  </si>
  <si>
    <t>说明</t>
  </si>
  <si>
    <t>无。</t>
  </si>
  <si>
    <t>2022年度部门预算项目支出绩效自评表</t>
  </si>
  <si>
    <t>项目名称：</t>
  </si>
  <si>
    <t>办案业务费（部门本级）</t>
  </si>
  <si>
    <t>主管部门：</t>
  </si>
  <si>
    <t>法院</t>
  </si>
  <si>
    <t>实施单位：</t>
  </si>
  <si>
    <t>年初预算数
（万元）</t>
  </si>
  <si>
    <t>全年预算数（万元）</t>
  </si>
  <si>
    <t>全年执行数（万元）</t>
  </si>
  <si>
    <t>执行率（%）</t>
  </si>
  <si>
    <t>保障法院审判执行业务正常运转和重点工作的开展，为开展司法业务、正常行使司法权力提供经费保障，提升法院综合办案业务效率，推动审判体系和审判能力现代化，使得行政、刑事、民商事案件结案率达到90%以上，执行案件结案率达到85%以上，法定审限内结案率达90%以上，提升法院公信力和人民满意度，更好地维护国家法制、法律的权威、公平和正义。规范使用资金，提高资金使用效益，及时完成动办公办案设备的采购工作，为案件审判工作的开展提供有力保障。</t>
  </si>
  <si>
    <t>2022年度我院基本按照年初采购计划购置办案设备及办公家具，积极保障基础设施建设和执法办公办案条件的改善，为干警提供更加便利的工作环境，促进了办案能力和效率的提升。我院本年度案件审判工作和执行工作顺利完成，法定审限内结案率达100%。</t>
  </si>
  <si>
    <t>分值（权重）</t>
  </si>
  <si>
    <t>指标得分</t>
  </si>
  <si>
    <t>办案办公设备采购数量</t>
  </si>
  <si>
    <t>≥620个</t>
  </si>
  <si>
    <t>偏差原因：我院认真贯彻落实省委、省政府“过紧日子”预算管理要求，践行节约型机关的理念，且大部分办公设备未达到报废年限，采购数量较少。   改进措施：加强预算编制的前瞻性，结合上一年度实际采购数量和本年度业务处室采购需求，科学、合理地编制采购预算。</t>
  </si>
  <si>
    <t>民商事案件结案率</t>
  </si>
  <si>
    <t>≥90%</t>
  </si>
  <si>
    <t/>
  </si>
  <si>
    <t>≥85%</t>
  </si>
  <si>
    <t>采购验收合格率</t>
  </si>
  <si>
    <t>采购工作开展及时性</t>
  </si>
  <si>
    <t>经济效益指标</t>
  </si>
  <si>
    <t>裁判文书应上尽上率</t>
  </si>
  <si>
    <t>当庭宣判率</t>
  </si>
  <si>
    <t>≥35%</t>
  </si>
  <si>
    <t>生态效益指标</t>
  </si>
  <si>
    <t>案件评查机制健全性</t>
  </si>
  <si>
    <t>设备管护机制健全性</t>
  </si>
  <si>
    <t>100</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</si>
  <si>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</si>
  <si>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</si>
  <si>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</si>
  <si>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</si>
  <si>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法官法警服装费（部门本级）</t>
  </si>
  <si>
    <t>2022年，我院计划按照采购要求，配发全省人员装备及服装，达到着装率90%以上。严肃检容风纪、增强对法院工作的荣誉感、责任感，培养严谨的工作作风，在社会中树立法院良好的执法形象，以更好的维护国家法制、法律的权威、公平和公正，维护社会稳定和谐。</t>
  </si>
  <si>
    <t>法官法警服装费是为了加强对人民法院法官和司法警察的正规化管理，便于司法人员执行职务和人民群众对司法警察的识别与监督。2022年，我院通过公开招标、集体采购，为900位法警购置服装及装备，服装及装备均通过验收，合格率为100%，着装率达到100%，在社会中树立了法院良好的执法形象。</t>
  </si>
  <si>
    <t>采购服装数量</t>
  </si>
  <si>
    <t>≥900套</t>
  </si>
  <si>
    <t>900套</t>
  </si>
  <si>
    <t>法警装备配备人数</t>
  </si>
  <si>
    <t>≥900人</t>
  </si>
  <si>
    <t>900人</t>
  </si>
  <si>
    <t>服装验收合格率</t>
  </si>
  <si>
    <t>采购完成及时性</t>
  </si>
  <si>
    <t>服装发放及时性</t>
  </si>
  <si>
    <t>服装采购成本</t>
  </si>
  <si>
    <t>≤市场均价</t>
  </si>
  <si>
    <t>人员覆装率</t>
  </si>
  <si>
    <t>装备配备率</t>
  </si>
  <si>
    <t>采购管理机制健全性</t>
  </si>
  <si>
    <t>装备配发机制健全性</t>
  </si>
  <si>
    <t>换装人员满意度</t>
  </si>
  <si>
    <t>设备购置费（部门本级）</t>
  </si>
  <si>
    <t>我院将于2022年完成设备的采购，包括通用办公设备、专用办公设备、办公家具设备、网络信息设备数量等，且质量验收合格率均达到100%，采购完成后将满足法院各项业务对相关专用设备的需要，降低设备故障率和维修保养费用，有力提高业务保障水平和工作效率。</t>
  </si>
  <si>
    <t>本年度我院按计划完成了设备采购，采购通用办公设备118件、专用办公设备34件，各项设备均通过验收，满足了法院各项业务对相关设备的需要，确保法院日常工作的有序进行，提高了业务保障水平和工作效率。</t>
  </si>
  <si>
    <t>通用办公设备采购数量</t>
  </si>
  <si>
    <t>≥230个</t>
  </si>
  <si>
    <t>118个</t>
  </si>
  <si>
    <r>
      <rPr>
        <b/>
        <sz val="9"/>
        <color theme="1"/>
        <rFont val="宋体"/>
        <charset val="134"/>
        <scheme val="minor"/>
      </rPr>
      <t>偏差原因：</t>
    </r>
    <r>
      <rPr>
        <sz val="9"/>
        <color theme="1"/>
        <rFont val="宋体"/>
        <charset val="134"/>
        <scheme val="minor"/>
      </rPr>
      <t xml:space="preserve">我院认真贯彻落实省委、省政府“过紧日子”预算管理要求，践行节约型机关的理念，且大部分办公设备未达到报废年限，采购数量较少。   </t>
    </r>
    <r>
      <rPr>
        <b/>
        <sz val="9"/>
        <color theme="1"/>
        <rFont val="宋体"/>
        <charset val="134"/>
        <scheme val="minor"/>
      </rPr>
      <t>改进措施：</t>
    </r>
    <r>
      <rPr>
        <sz val="9"/>
        <color theme="1"/>
        <rFont val="宋体"/>
        <charset val="134"/>
        <scheme val="minor"/>
      </rPr>
      <t>加强预算编制的前瞻性，结合上一年度实际采购数量和本年度业务处室采购需求，科学、合理地编制采购预算。</t>
    </r>
  </si>
  <si>
    <t>专用办公设备采购数量</t>
  </si>
  <si>
    <t>≥500个</t>
  </si>
  <si>
    <t>34个</t>
  </si>
  <si>
    <t>设备购置验收合格率</t>
  </si>
  <si>
    <t>设备采购及时性</t>
  </si>
  <si>
    <t>设备平均成本</t>
  </si>
  <si>
    <t>符合政策标准</t>
  </si>
  <si>
    <t>保障人民法院日常办公需求有效性</t>
  </si>
  <si>
    <t>固定资产管理机制健全性</t>
  </si>
  <si>
    <t>良好</t>
  </si>
  <si>
    <t>涉法涉诉司法资金（部门本级）</t>
  </si>
  <si>
    <t>确保困难群众申请救助的渠道，真正做到困难群众“救助有门”，切实让困难群众在每一个国家司法救助案件中感受到公平正义。</t>
  </si>
  <si>
    <t>我院践行“以人民为中心的发展理念”，本年度投入司法救助资金120.3万元，对需要司法救助的群体进行救助，本年度救助群众数占需要救助群众数的92%，解决各类司法救助案件工作完成率达91.22%，开通司法救助绿色通道，对情况危急的申请人，简化办理程序，专项拨付款项。司法救助金额到位及时，有效维护诉讼当事人合法权益，化解纠纷矛盾。</t>
  </si>
  <si>
    <t>解决各类司法救助案件工作完成率</t>
  </si>
  <si>
    <t>救助群众占需救助群众比率</t>
  </si>
  <si>
    <t>司法救助及时性</t>
  </si>
  <si>
    <t>司法救助金额到位及时性</t>
  </si>
  <si>
    <t>救助政策知晓率</t>
  </si>
  <si>
    <t>司法救助资金跟踪制度健全性</t>
  </si>
  <si>
    <t>救助对象满意度</t>
  </si>
  <si>
    <t>文化建设宣传经费（本级）</t>
  </si>
  <si>
    <t>1、通过举办法制活动和宣传活动等举措，回应社会关切、普及法律知识，发挥大要案的示范引领作用，促进全社会形成崇尚法治的良好氛围；2、通过印刷法治文化宣传材料等方式，全年举办法治文化参与人次达8000人次，引导人民知法、懂法、用法，圆满完成本年度文化建设宣传工作。</t>
  </si>
  <si>
    <t>2022年法院宣传工作坚持团结稳定鼓劲、正面宣传为主，共印制1500套法治文化宣传资料，8000人参与法治文化活动，对人民法院法制建设进行宣传，引导人民知法、懂法、用法，回应社会关切、普及法律知识，发挥大要案的示范引领作用，促进全社会形成崇尚法治的良好氛围。</t>
  </si>
  <si>
    <t>法治文化宣传材料印刷套数</t>
  </si>
  <si>
    <t>1500套</t>
  </si>
  <si>
    <t>全年举办法治文化活动参与人次</t>
  </si>
  <si>
    <t>≥8000人次</t>
  </si>
  <si>
    <t>8000人次</t>
  </si>
  <si>
    <t>法制宣传材料印刷合格率</t>
  </si>
  <si>
    <t>年度计划宣传任务开展及时性</t>
  </si>
  <si>
    <t>法治文化宣传覆盖率</t>
  </si>
  <si>
    <t>宣传长效机制健全性</t>
  </si>
  <si>
    <t>宣传方式多样性</t>
  </si>
  <si>
    <t>多样</t>
  </si>
  <si>
    <t>受宣传人员满意度</t>
  </si>
  <si>
    <t>物业费（部门本级）</t>
  </si>
  <si>
    <t xml:space="preserve">85.24
 </t>
  </si>
  <si>
    <t>案件审判能够顺利开展，工作环境得到优化改善，后勤保障能力得到提升，确保2022年度全省法院审判场地的安全以及法院工作的正常运行。</t>
  </si>
  <si>
    <t>本年度雇佣保洁服务人员，对水电暖供应系统、保洁、安防、环境绿化、锅炉运行、房屋养护、公共设施运行、公共秩序等进行维护，物业保障及时，服务率达100%，给工作人员提供了安全、良好的司法工作环境，确保法院机关审判场所的安全以及法院工作的正常运行。</t>
  </si>
  <si>
    <t>保障全省法院数量</t>
  </si>
  <si>
    <t>12家</t>
  </si>
  <si>
    <t>房屋养护维修完成率</t>
  </si>
  <si>
    <t>公共设施运行维护完成率</t>
  </si>
  <si>
    <t>绿化养护完成率</t>
  </si>
  <si>
    <t>洮河林区法院因受场地条件所限，室外绿化条件不足，未实施办公区域室外绿化。</t>
  </si>
  <si>
    <t>物业日常覆盖率</t>
  </si>
  <si>
    <t>公共设施完好率</t>
  </si>
  <si>
    <t>维修维护验收合格率</t>
  </si>
  <si>
    <t>物业服务保障工作达标率</t>
  </si>
  <si>
    <t>消防系统验收合格率</t>
  </si>
  <si>
    <t>保洁工作完成及时性</t>
  </si>
  <si>
    <t>公共设施运行维护及时性</t>
  </si>
  <si>
    <t>绿化养护完成及时性</t>
  </si>
  <si>
    <t>业主维修申报处理及时性</t>
  </si>
  <si>
    <t>物业有效投诉处理率</t>
  </si>
  <si>
    <t>有效保障审判服务</t>
  </si>
  <si>
    <t>保障</t>
  </si>
  <si>
    <t>物业考核机制健全性</t>
  </si>
  <si>
    <t>信息化建设经费（其中“12368”司法平台运行维护费50万元）（部门本级）</t>
  </si>
  <si>
    <t>进一步深化司法改革，切实做到司法公开，依托现代信息技术，建设智慧法院。2022年计划完成信息化设备购置、信息化平台建设、信息化系统升级改造等项目的建设，且项目验收合格率均达到100%。增进社会公众对司法的了解、信赖和监督。展示现代法治文明，保障当事人诉讼权利，履行人民法院社会责任，方便人民群众诉讼，减轻当事人讼累。做到所有案件审判信息公开度达到100%。</t>
  </si>
  <si>
    <t>我院本年度投资1048.26万元用于信息网络及软件购置更新，建成全省法院教育培训平台、全省法院统一鉴定平台，对甘肃法院云桌面、智慧法院信息系统和信访管理系统进行升级换代，目前均已进行验收，有效提升了法院信息化建设水平，方便了人民群众诉讼，减轻当事人诉累。</t>
  </si>
  <si>
    <t>信息化系统升级改造数量</t>
  </si>
  <si>
    <t>24个</t>
  </si>
  <si>
    <t>信息化系统运维数量</t>
  </si>
  <si>
    <t>40个</t>
  </si>
  <si>
    <t>信息化平台建设验收合格率</t>
  </si>
  <si>
    <t>信息化设备购置验收合格率</t>
  </si>
  <si>
    <t>信息化系统升级改造验收合格率</t>
  </si>
  <si>
    <t>信息化运维验收合格率</t>
  </si>
  <si>
    <t>信息化平台建设及时性</t>
  </si>
  <si>
    <t>信息化设备购置及时性</t>
  </si>
  <si>
    <t>信息化系统升级改造及时性</t>
  </si>
  <si>
    <t>信息化运维及时性</t>
  </si>
  <si>
    <t>信息化运维考核机制健全性</t>
  </si>
  <si>
    <t>信息化运维人数</t>
  </si>
  <si>
    <t>45人</t>
  </si>
  <si>
    <t>法院工作人员满意度</t>
  </si>
  <si>
    <t>重点案件开庭审理办案费（部门本级）</t>
  </si>
  <si>
    <t>保障好重点案件调查、取证审查、开庭、裁决等事项，配合最高院开展死刑核准、审批等，严防冤家错案发生，及时办结案件，且死刑核准率达到100%,让人民群众在每一起司法案件中感受到公平正义。</t>
  </si>
  <si>
    <t>2022年度我院进行了重点案件调查、取证审查、开庭、裁决等事项，完成了重点案件的审理工作，并配合最高院开展死刑核准、审批等工作，严防冤假错案发生，精准执行死刑政策，上报最高法院复核的死刑案件核准率100%，当事人满意度达到较好。</t>
  </si>
  <si>
    <t>重点案件办结率</t>
  </si>
  <si>
    <t>报请死刑案件核准率</t>
  </si>
  <si>
    <t>重大案件冤假错案发生率</t>
  </si>
  <si>
    <t>相关部门之间协作程度</t>
  </si>
  <si>
    <t>高</t>
  </si>
  <si>
    <t>当事人满意度</t>
  </si>
  <si>
    <t>中央政法转移支付资金（全省汇总）</t>
  </si>
  <si>
    <t>一是根据年度预算，督促各级法院做好年度计划内采购工作，采购的各类办公设备、车辆、信息化设备等均通过验收，有效改善办公条件，提高办公效率；二是确保全省法院审判工作的顺利完成，充分发挥审判职能，使得全省法院的行政、民事、刑事案件结案率均达到90%以上，执行案件结案率达到85%以上，确保全省各类案件在法定审限内结案。</t>
  </si>
  <si>
    <t>根据年度预算，基本完成年度计划内采购工作，采购的各类办公设备、车辆、信息化设备。并通过验收，有效改善办公条件，提高办公效率；确保全省法院审判工作的顺利完成，充分发挥审判职能，使得全省法院的行政、民事、刑事案件结案率均达到90%以上，执行案件结案率达到90%以上，确保全省各类案件在法定审限内结案。</t>
  </si>
  <si>
    <t>全省法院民商事案件结案率</t>
  </si>
  <si>
    <t>全省法院年度采购车辆数量</t>
  </si>
  <si>
    <t>103辆</t>
  </si>
  <si>
    <t>疫情影响，部分法院采购推迟到下一年</t>
  </si>
  <si>
    <t>全省法院年度采购设备数量</t>
  </si>
  <si>
    <t>≥5400个</t>
  </si>
  <si>
    <t>3500个</t>
  </si>
  <si>
    <t>全省法院刑事案件结案率</t>
  </si>
  <si>
    <t>全省法院行政案件结案率</t>
  </si>
  <si>
    <t>全省法院执行案件结案率</t>
  </si>
  <si>
    <t>全省法院年度采购验收合格率</t>
  </si>
  <si>
    <t>全省法院采购工作完成及时性</t>
  </si>
  <si>
    <t>项目资金下达及时性</t>
  </si>
  <si>
    <t>民事案件调解撤诉率</t>
  </si>
  <si>
    <t>≥40%</t>
  </si>
  <si>
    <t>义务植树</t>
  </si>
  <si>
    <t>案件评查机制完备性</t>
  </si>
  <si>
    <t>配套设施完备性</t>
  </si>
  <si>
    <t>项目资金监督管理机制健全性</t>
  </si>
  <si>
    <r>
      <rPr>
        <b/>
        <sz val="20"/>
        <color theme="1"/>
        <rFont val="宋体"/>
        <charset val="134"/>
      </rPr>
      <t>2022年</t>
    </r>
    <r>
      <rPr>
        <b/>
        <u/>
        <sz val="20"/>
        <color theme="1"/>
        <rFont val="宋体"/>
        <charset val="134"/>
      </rPr>
      <t>甘肃省法官学院</t>
    </r>
    <r>
      <rPr>
        <b/>
        <sz val="20"/>
        <color theme="1"/>
        <rFont val="宋体"/>
        <charset val="134"/>
      </rPr>
      <t>部门预算项目支出绩效自评表</t>
    </r>
  </si>
  <si>
    <t>少数民族法制教学研究经费</t>
  </si>
  <si>
    <t>甘肃省法官学院</t>
  </si>
  <si>
    <t>我院计划2022年开展课题研究2个以上，开展专题调研10次以上，在进行课题调研和专题调研的基础上，形成专题调研报告和论文（8）篇以上，促进对民族地区法制文化的挖掘、整理、科研，展示民族法治文化研究成果。</t>
  </si>
  <si>
    <t>2022年我院顺利开展了课题调研和课题实验活动，在进行课题调研和课题实验的基础上，形成了相应的课题调研报告，促进了民族地区法制文化的挖掘、整理、科研，展示了民族法治文化研究成果。</t>
  </si>
  <si>
    <t>撰写专题调研报告和论文篇数</t>
  </si>
  <si>
    <t>&gt;=8篇</t>
  </si>
  <si>
    <t>=10篇</t>
  </si>
  <si>
    <t>课题研究数量</t>
  </si>
  <si>
    <t>&gt;=2个</t>
  </si>
  <si>
    <t>=2个</t>
  </si>
  <si>
    <t>开展专题调研次数</t>
  </si>
  <si>
    <t>&gt;=10次</t>
  </si>
  <si>
    <t>=10次</t>
  </si>
  <si>
    <t>课题报告形成率</t>
  </si>
  <si>
    <t>&gt;=98%</t>
  </si>
  <si>
    <t>课题成果、论文验收通过率</t>
  </si>
  <si>
    <t>课题成果提交及时性</t>
  </si>
  <si>
    <t>开展专项调研及时性</t>
  </si>
  <si>
    <t>出版印刷及时性</t>
  </si>
  <si>
    <t>推动少数民族地区法治建设</t>
  </si>
  <si>
    <t>推动</t>
  </si>
  <si>
    <t>课题成果应用率</t>
  </si>
  <si>
    <t>&gt;=95%</t>
  </si>
  <si>
    <t>长效管理制度建设</t>
  </si>
  <si>
    <t>完善</t>
  </si>
  <si>
    <t>课题研究机制健全性</t>
  </si>
  <si>
    <t>专家学者满意度</t>
  </si>
  <si>
    <t>=99%</t>
  </si>
  <si>
    <t>全省法院业务费（部门本级）</t>
  </si>
  <si>
    <t>其他资金</t>
  </si>
  <si>
    <t>一是确保全省法院审判工作的顺利开展，保证当年案件审判在规定时间内优质高效完成，使法定审限内结案率达到90%以上，人民群众满意度达到85%以上；二是督促全省法院根据各自业务费预算做好采购工作，确保年底预算执行率为100%。</t>
  </si>
  <si>
    <t>一是确保全省法院审判工作的顺利开展，保证当年案件审判在规定时间内优质高效完成，法定审限内结案率达到91.52%，人民群众满意度达到90.95%；二是督促全省法院根据各自业务费预算做好采购工作，受疫情影响,年底预算执行率为89.25%。</t>
  </si>
  <si>
    <t>保障法院数</t>
  </si>
  <si>
    <t>=112家</t>
  </si>
  <si>
    <t>全省法院采购设备数量</t>
  </si>
  <si>
    <t>≥3500个</t>
  </si>
  <si>
    <t>全省法院结案率</t>
  </si>
  <si>
    <t>全省法院一审服判息诉率</t>
  </si>
  <si>
    <t>信息共享机制健全性</t>
  </si>
  <si>
    <t>各级法院工作人员满意度</t>
  </si>
  <si>
    <t>全省法院人民法庭维修经费（部门本级）</t>
  </si>
  <si>
    <t>为保障全省法院综合审判法庭、人民法庭业务用房能正常使用，2022年度拟对使用年限较长、设施设备老化、用房功能不全、存在安全隐患、无法满足工作基本需要的业务用房及实施基层人民法庭取暖工程的法院进行维修改造，确保各级法院能有效发挥审判职能。</t>
  </si>
  <si>
    <t>为保障全省法院综合审判法庭、人民法庭业务用房能正常使用，对使用年限较长、设施设备老化、用房功能不全、存在安全隐患、无法满足工作基本需要的业务用房及实施基层人民法庭取暖工程的法院进行维修改造，确保各级法院能有效发挥审判职能。但受疫情影响部分项目尚未实施。</t>
  </si>
  <si>
    <t>保障基层法庭个数</t>
  </si>
  <si>
    <t>338个</t>
  </si>
  <si>
    <t>全省法院人民法庭维修数量</t>
  </si>
  <si>
    <t>25个</t>
  </si>
  <si>
    <t>22个</t>
  </si>
  <si>
    <t>1.永登县项目正在招投标；2.甘谷县：疫情原因，财政厅没有人审批指标，全额结转。3.白银中院项目未开展，资金未发生支出。</t>
  </si>
  <si>
    <t>维修维护验收通过率</t>
  </si>
  <si>
    <t>维修维护及时性</t>
  </si>
  <si>
    <t>改善基层法庭办案条件</t>
  </si>
  <si>
    <t>有效改善</t>
  </si>
  <si>
    <t>长效管理机制健全性</t>
  </si>
  <si>
    <t>全省法院“两庭建设”资金（部门本级）</t>
  </si>
  <si>
    <t>1、为切实加强全省法院审判法庭、人民法庭“两庭”建设，为人民群众提供一个良好的司法场所，我院申请资金用于全省法院“两庭建设”，主要用于审判法庭功能用房装修、室外附属、地下管网等配套设施建设等，并在规定时间内完成验收，保障审判工作有效运行，保证“两庭”工作的有效运转。2、2022年度我院继续开展省法院诉讼服务中心建设项目，并在规定时间内通过验收，向人民群众提供丰富快捷高效的纠纷解决渠道和一站式高品质诉讼服务。</t>
  </si>
  <si>
    <t>全省法院“两庭建设”，全部用于审判法庭功能用房装修、室外附属、地下管网等配套设施建设等，并在规定时间内完成验收，保障审判工作有效运行，保证“两庭”工作的有效运转。开展省法院诉讼服务中心建设项目，并在规定时间内通过验收，向人民群众提供丰富快捷高效的纠纷解决渠道和一站式高品质诉讼服务。</t>
  </si>
  <si>
    <t>全省法院基层人民法庭建设数量</t>
  </si>
  <si>
    <t>20个</t>
  </si>
  <si>
    <t>16个</t>
  </si>
  <si>
    <t>1.白龙江林区法院审判法庭装饰装修工程、附属工程及电梯工程均在有序推进，尚未完工；2.西固区审批法庭正在建设中。3.华亭：正在建设中，加快项目实施进度</t>
  </si>
  <si>
    <t>全省法院审判法庭建设数量</t>
  </si>
  <si>
    <t>省法院诉讼服务中心年度计划建设完成率</t>
  </si>
  <si>
    <t>全省法院基层人民法庭建设验收合格率</t>
  </si>
  <si>
    <t>全省法院审判法庭建设验收合格率</t>
  </si>
  <si>
    <t>省法院诉讼服务中心年度计划建设验收合格率</t>
  </si>
  <si>
    <t>年度计划“两庭建设”及时性</t>
  </si>
  <si>
    <t>省法院诉讼服务中心建设及时性</t>
  </si>
  <si>
    <t>全省“智慧法院”信息化项目经费（部门本级）</t>
  </si>
  <si>
    <t>本项目资金主要用于全省法院信息化建设。继续推进和完善 “四大平台”项目、“云平台”项目、智慧法院4.0版项目，建成覆盖省高院、17个中院、95个基层法院和338个派出法庭的网络和软硬件基础设施建设，基本实现“智慧法院”功能，满足人民群众和全社会日益增多的诉讼需求与法律保障服务。</t>
  </si>
  <si>
    <t>本主要用于全省法院信息化建设。继续推进和完善 “四大平台”项目、“云平台”项目、智慧法院4.0版项目，建成覆盖省高院、17个中院、95个基层法院和338个派出法庭的网络和软硬件基础设施建设，基本实现“智慧法院”功能，满足人民群众和全社会日益增多的诉讼需求与法律保障服务。由于疫情影响部分项目未实施。</t>
  </si>
  <si>
    <t>信息化平台完善数量</t>
  </si>
  <si>
    <t>12个</t>
  </si>
  <si>
    <t>1.西固区信息化平台正在建设中、2.白银中院未完成、3.资金尚未完全形成支出，子午岭年底才进行招标环节，只支付设计费。4.东乡族自治县法院因疫情影响未开展，2023年开展该项目。</t>
  </si>
  <si>
    <t>信息化软硬件设施建设数量</t>
  </si>
  <si>
    <t>74个</t>
  </si>
  <si>
    <t>年度计划信息化平台建设验收合格率</t>
  </si>
  <si>
    <t>信息化软硬件设施购置验收合格率</t>
  </si>
  <si>
    <t>年度计划信息化平台建设及时性</t>
  </si>
  <si>
    <t>信息化软硬件设施购置及时性</t>
  </si>
  <si>
    <t>信息化运维机制健全性</t>
  </si>
  <si>
    <t>培训费（部门本级）</t>
  </si>
  <si>
    <t>举办各类培训班28期以上,培训学员大于2500余人次；实现全省政法各系统民族地区法律人才全覆盖，达到政法各类干部、干警能用双语处理政法事务、化解民族地区群众各类纠纷，促进民族团结和地区稳定，完成省委司法体制机制改革中赋予法官学院的各项培训任务。</t>
  </si>
  <si>
    <t>举办各类培训班20期,培训学员2000余人次；实现全省政法各系统民族地区法律人才全覆盖，达到政法各类干部、干警能用双语处理政法事务、化解民族地区群众各类纠纷，促进民族团结和地区稳定，完成省委司法体制机制改革中赋予法官学院的各项培训任务。</t>
  </si>
  <si>
    <t>开展培训次数</t>
  </si>
  <si>
    <t>≥28次</t>
  </si>
  <si>
    <t>20次</t>
  </si>
  <si>
    <t>偏差原因：因疫情影响，未完成培训计划。 改进措施：进一步探索创新培训模式，在遇到突发情况时及时做出调整，采取线上线下相结合的方式进行培训。</t>
  </si>
  <si>
    <t>培训人次</t>
  </si>
  <si>
    <t>≥2500人</t>
  </si>
  <si>
    <t>2000人</t>
  </si>
  <si>
    <t>培训人次较去年增长率</t>
  </si>
  <si>
    <t>≥0%</t>
  </si>
  <si>
    <t>人均培训时长</t>
  </si>
  <si>
    <t>=56小时</t>
  </si>
  <si>
    <t>56小时</t>
  </si>
  <si>
    <t>培训工作完成及时性</t>
  </si>
  <si>
    <t>=及时</t>
  </si>
  <si>
    <t>提高全省法官干警业务能力</t>
  </si>
  <si>
    <t>提高</t>
  </si>
  <si>
    <t>推进民族地区双语政法队伍建设</t>
  </si>
  <si>
    <t>推进</t>
  </si>
  <si>
    <t>培训管理机制健全性</t>
  </si>
  <si>
    <t>人员到位率</t>
  </si>
  <si>
    <t>学员满意度</t>
  </si>
  <si>
    <t>法庭运维费(本级)</t>
  </si>
  <si>
    <t>通过项目实施，加强派出法庭办案办公条件、改善办案环境，保障我院派出法庭的日常运转，严厉打击各种犯罪活动，维护国家安全和人民群众的合法权益，积极参与社会治安防控体系建设。</t>
  </si>
  <si>
    <t>通过法庭运维费项目的有效实施，保障我院法庭正常运转。法庭水电暖供应及时、设备设施维修及时完成，进一步改善基层法庭的办案条件，有效保障了审判服务的履行，法庭工作人员满意度达到90%。</t>
  </si>
  <si>
    <t>6个</t>
  </si>
  <si>
    <t>维修维护工作完成率</t>
  </si>
  <si>
    <t>100%</t>
  </si>
  <si>
    <t>采购设备质量验收合格率</t>
  </si>
  <si>
    <t>设备完好率</t>
  </si>
  <si>
    <t>≥95%</t>
  </si>
  <si>
    <t>法庭运维费(部门本级)</t>
  </si>
  <si>
    <t>1、确保全省法院338个人民法庭的正常运转；2、各法院按照年初计划，完成设备采购工作；3、各法院按照年初预算及日常维护所需，完成相关设备的维修维护工作，延长设备使用寿命，设备完好率达到95%。</t>
  </si>
  <si>
    <t>2022年全省基层法院运转正常，但受疫情的影响，部分设备采购计划未能按时完成，各法院按照年初预算及日常维护所需，完成相关设备的维修维护工作，延长设备使用寿命，设备完好率达到100%。</t>
  </si>
  <si>
    <t>332个</t>
  </si>
  <si>
    <t>设备购置数量</t>
  </si>
  <si>
    <t>≥470个</t>
  </si>
  <si>
    <t>142个</t>
  </si>
  <si>
    <t>崆峒区：疫情原因外出次数较少</t>
  </si>
  <si>
    <t>陈列馆运行维护费及业务费</t>
  </si>
  <si>
    <t>甘肃省民族法制文化研究所</t>
  </si>
  <si>
    <t>促进对民族地区法治文化的挖掘、整理、科研等。</t>
  </si>
  <si>
    <t>充分发挥中华司法研究会中华民族共同体法治文化研究专业委员会和中国法院中华民族共同体法治文化陈列馆法治文化传承、研究和宣传阵地作用，组织开展陈列馆维修改造，设计建设“法韵甘肃展厅”，开展陈列馆开放日和法治宣传改活动，以陈列馆为重点拍摄《法研所文化建设宣传片》，创作《巾帼相约 健康同行》微视频，据统计，微信公众号、门户网站全年累计发布信息725篇，阅览量达到25000次，中华民族共同体法治文化宣传平台效用大力彰显。</t>
  </si>
  <si>
    <t>陈列馆开放天数</t>
  </si>
  <si>
    <t>&gt;=180天</t>
  </si>
  <si>
    <t>陈列馆运行维护工作完成率</t>
  </si>
  <si>
    <t>图书购置工作完成率</t>
  </si>
  <si>
    <t>宣传工作完成率</t>
  </si>
  <si>
    <t>采购图书质量验收合格率</t>
  </si>
  <si>
    <t>陈列馆维修维护验收合格率</t>
  </si>
  <si>
    <t>文物物品完好率</t>
  </si>
  <si>
    <t>宣传资料印刷合格率</t>
  </si>
  <si>
    <t>陈列馆开放工作完成及时性</t>
  </si>
  <si>
    <t>陈列馆运行维护工作完成及时性</t>
  </si>
  <si>
    <t>图书采购工作完成及时性</t>
  </si>
  <si>
    <t>宣传工作完成及时性</t>
  </si>
  <si>
    <t>陈列馆参观人数增长率</t>
  </si>
  <si>
    <t>&gt;=1%</t>
  </si>
  <si>
    <t xml:space="preserve"> =-68.1%</t>
  </si>
  <si>
    <r>
      <rPr>
        <b/>
        <sz val="9"/>
        <color rgb="FF000000"/>
        <rFont val="宋体"/>
        <charset val="134"/>
      </rPr>
      <t>偏差原因：</t>
    </r>
    <r>
      <rPr>
        <sz val="9"/>
        <color rgb="FF000000"/>
        <rFont val="宋体"/>
        <charset val="134"/>
      </rPr>
      <t>2021年陈列馆参观人数为3048人，2022年受疫情影响参观人数为1218人，参观人数减少。</t>
    </r>
    <r>
      <rPr>
        <b/>
        <sz val="9"/>
        <color rgb="FF000000"/>
        <rFont val="宋体"/>
        <charset val="134"/>
      </rPr>
      <t>改进措施：</t>
    </r>
    <r>
      <rPr>
        <sz val="9"/>
        <color rgb="FF000000"/>
        <rFont val="宋体"/>
        <charset val="134"/>
      </rPr>
      <t>积极开展陈列馆开放日，加大宣传力度。</t>
    </r>
  </si>
  <si>
    <t>陈列馆参观人员满意度</t>
  </si>
  <si>
    <t>办公用房租赁费（部门本级）</t>
  </si>
  <si>
    <t>1、保障全省5家法院正常办公。2、保障法院工作人员正常开展相关业务。3、改善法院办公环境、单位职能正常履行。</t>
  </si>
  <si>
    <t>保障法院数量</t>
  </si>
  <si>
    <t>5家</t>
  </si>
  <si>
    <t>办公楼满足办公需求</t>
  </si>
  <si>
    <t>满足</t>
  </si>
  <si>
    <t>租赁过程合规性</t>
  </si>
  <si>
    <t>合规</t>
  </si>
  <si>
    <t>合同签订及时性</t>
  </si>
  <si>
    <t>租金控制情况</t>
  </si>
  <si>
    <t>小于等于市场标准</t>
  </si>
  <si>
    <t>有效保障办公需求</t>
  </si>
  <si>
    <t>合同管理机制健全性</t>
  </si>
  <si>
    <t>电费补助（部门本级）</t>
  </si>
  <si>
    <t>及时缴纳电费，保障甘肃省法官学院全年电力正常运转，进一步改善学院的教学、办公、生活环境，保障学院正常教学任务，科学运作，高质量完成教学培训任务，严格按照节能要求，运用高新技术保障学院生活用电、教学用电等，创造良好的学院生活环境和学习环境，为提高学校的教学质量奠定基础。</t>
  </si>
  <si>
    <t>本年度甘肃省法官学院及时缴纳电费，日常维修维护工作顺利进行，保障我院全年电力正常运转，进一步改善学院的教学、办公、生活环境，使学院正常教学任务能够科学运作，并且高质量完成了教学培训任务。</t>
  </si>
  <si>
    <t>保障全院用电需求</t>
  </si>
  <si>
    <t>电力运行稳定率</t>
  </si>
  <si>
    <t>24小时内电力故障处理及时性</t>
  </si>
  <si>
    <t>缴纳电费及时性</t>
  </si>
  <si>
    <t>保障法官学院各项业务正常运行</t>
  </si>
  <si>
    <t>物业管理机制健全性</t>
  </si>
  <si>
    <t>=96%</t>
  </si>
  <si>
    <t>学院工作人员满意度</t>
  </si>
  <si>
    <t>=98%</t>
  </si>
  <si>
    <t>2022年度省对市县转移支付绩效自评结果汇总表</t>
  </si>
  <si>
    <t>转移支付名称</t>
  </si>
  <si>
    <t>转移支付预算执行情况（万元）</t>
  </si>
  <si>
    <t>中央补助</t>
  </si>
  <si>
    <t>省级安排</t>
  </si>
  <si>
    <t>市县安排</t>
  </si>
  <si>
    <t>转移支付1</t>
  </si>
  <si>
    <t>转移支付2</t>
  </si>
  <si>
    <t>转移支付3</t>
  </si>
  <si>
    <t>……</t>
  </si>
  <si>
    <t>2022年度省对市县转移支付绩效自评表</t>
  </si>
  <si>
    <t>省级主管部门</t>
  </si>
  <si>
    <t>其中：中央资金</t>
  </si>
  <si>
    <t xml:space="preserve">      省级资金</t>
  </si>
  <si>
    <t xml:space="preserve">      市县资金</t>
  </si>
  <si>
    <t xml:space="preserve">      其他资金</t>
  </si>
  <si>
    <t>指标1：</t>
  </si>
  <si>
    <t>指标2：</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</si>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</sst>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8" formatCode="0_ "/>
    <numFmt numFmtId="179" formatCode="#,##0.00_ "/>
    <numFmt numFmtId="180" formatCode="#,##0.0000_ "/>
    <numFmt numFmtId="181" formatCode="0.00_ "/>
  </numFmts>
  <fonts count="41" x14ac:knownFonts="1">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20"/>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rgb="FF000000"/>
      <name val="宋体"/>
      <charset val="134"/>
      <scheme val="minor"/>
    </font>
    <font>
      <sz val="11"/>
      <name val="宋体"/>
      <charset val="134"/>
    </font>
    <font>
      <b/>
      <sz val="9"/>
      <color rgb="FF000000"/>
      <name val="宋体"/>
      <charset val="134"/>
    </font>
    <font>
      <sz val="11"/>
      <color rgb="FF000000"/>
      <name val="宋体"/>
      <charset val="134"/>
    </font>
    <font>
      <sz val="10"/>
      <color rgb="FF333333"/>
      <name val="宋体"/>
      <charset val="134"/>
    </font>
    <font>
      <sz val="10"/>
      <name val="宋体"/>
      <charset val="134"/>
    </font>
    <font>
      <sz val="10"/>
      <color rgb="FFFF0000"/>
      <name val="宋体"/>
      <charset val="134"/>
    </font>
    <font>
      <b/>
      <sz val="9"/>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4"/>
      <color theme="1"/>
      <name val="Times New Roman"/>
      <family val="1"/>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134"/>
      <scheme val="minor"/>
    </font>
    <font>
      <b/>
      <u/>
      <sz val="20"/>
      <color theme="1"/>
      <name val="宋体"/>
      <charset val="134"/>
    </font>
    <font>
      <b/>
      <u/>
      <sz val="20"/>
      <color rgb="FF000000"/>
      <name val="宋体"/>
      <charset val="134"/>
    </font>
    <font>
      <b/>
      <sz val="28"/>
      <color theme="1"/>
      <name val="宋体"/>
      <charset val="134"/>
      <scheme val="minor"/>
    </font>
    <font>
      <sz val="9"/>
      <name val="宋体"/>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auto="1"/>
      </left>
      <right/>
      <top/>
      <bottom/>
      <diagonal/>
    </border>
    <border>
      <left/>
      <right/>
      <top style="thin">
        <color rgb="FF000000"/>
      </top>
      <bottom style="thin">
        <color auto="1"/>
      </bottom>
      <diagonal/>
    </border>
  </borders>
  <cellStyleXfs count="3">
    <xf numFmtId="0" fontId="0" fillId="0" borderId="0">
      <alignment vertical="center"/>
    </xf>
    <xf numFmtId="43" fontId="36" fillId="0" borderId="0" applyFont="0" applyFill="0" applyBorder="0" applyAlignment="0" applyProtection="0">
      <alignment vertical="center"/>
    </xf>
    <xf numFmtId="9" fontId="36" fillId="0" borderId="0" applyFont="0" applyFill="0" applyBorder="0" applyAlignment="0" applyProtection="0">
      <alignment vertical="center"/>
    </xf>
  </cellStyleXfs>
  <cellXfs count="210">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lignment vertical="center"/>
    </xf>
    <xf numFmtId="0" fontId="0" fillId="0" borderId="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9" fontId="8" fillId="0" borderId="1" xfId="0" applyNumberFormat="1" applyFont="1" applyBorder="1" applyAlignment="1">
      <alignment horizontal="center" vertical="center"/>
    </xf>
    <xf numFmtId="10" fontId="8" fillId="0" borderId="1" xfId="2" applyNumberFormat="1" applyFont="1" applyBorder="1" applyAlignment="1">
      <alignment horizontal="center" vertical="center"/>
    </xf>
    <xf numFmtId="0" fontId="10"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9" fontId="12" fillId="2"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0" fontId="4" fillId="0" borderId="1" xfId="0" applyFont="1" applyBorder="1" applyAlignment="1">
      <alignment horizontal="center" vertical="center"/>
    </xf>
    <xf numFmtId="0" fontId="11" fillId="2" borderId="1" xfId="0" applyFont="1" applyFill="1" applyBorder="1" applyAlignment="1">
      <alignment vertical="center" wrapText="1"/>
    </xf>
    <xf numFmtId="0" fontId="14" fillId="0" borderId="1" xfId="0" applyFont="1" applyBorder="1" applyAlignment="1">
      <alignment horizontal="center" vertical="center" wrapText="1"/>
    </xf>
    <xf numFmtId="0" fontId="15" fillId="0" borderId="0" xfId="0" applyFont="1">
      <alignment vertical="center"/>
    </xf>
    <xf numFmtId="17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lignment vertical="center"/>
    </xf>
    <xf numFmtId="10" fontId="12" fillId="2" borderId="1" xfId="0" applyNumberFormat="1" applyFont="1" applyFill="1" applyBorder="1" applyAlignment="1">
      <alignment horizontal="center" vertical="center" wrapText="1"/>
    </xf>
    <xf numFmtId="178" fontId="8" fillId="0" borderId="1" xfId="0" applyNumberFormat="1" applyFont="1" applyBorder="1" applyAlignment="1">
      <alignment horizontal="center" vertical="center"/>
    </xf>
    <xf numFmtId="180" fontId="0" fillId="0" borderId="0" xfId="0" applyNumberFormat="1">
      <alignment vertical="center"/>
    </xf>
    <xf numFmtId="9" fontId="12" fillId="2" borderId="1" xfId="0" applyNumberFormat="1" applyFont="1" applyFill="1" applyBorder="1" applyAlignment="1">
      <alignment horizontal="left" vertical="center" wrapText="1"/>
    </xf>
    <xf numFmtId="17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8" fontId="12" fillId="2" borderId="1" xfId="0" applyNumberFormat="1" applyFont="1" applyFill="1" applyBorder="1" applyAlignment="1">
      <alignment horizontal="center" vertical="center" wrapText="1"/>
    </xf>
    <xf numFmtId="9" fontId="4" fillId="0" borderId="1" xfId="2" applyFont="1" applyBorder="1" applyAlignment="1">
      <alignment horizontal="center" vertical="center" wrapText="1"/>
    </xf>
    <xf numFmtId="9" fontId="4" fillId="0" borderId="1" xfId="0" applyNumberFormat="1" applyFont="1" applyBorder="1" applyAlignment="1">
      <alignment horizontal="center" vertical="center" wrapText="1"/>
    </xf>
    <xf numFmtId="0" fontId="8" fillId="0" borderId="1" xfId="0" applyFont="1" applyBorder="1">
      <alignment vertical="center"/>
    </xf>
    <xf numFmtId="10" fontId="4" fillId="0" borderId="1" xfId="0" applyNumberFormat="1" applyFont="1" applyBorder="1" applyAlignment="1">
      <alignment horizontal="center" vertical="center" wrapText="1"/>
    </xf>
    <xf numFmtId="0" fontId="22" fillId="0" borderId="0" xfId="0" applyFont="1">
      <alignmen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7" xfId="0" applyBorder="1" applyAlignment="1">
      <alignment horizontal="center" vertical="center" wrapText="1"/>
    </xf>
    <xf numFmtId="179" fontId="0" fillId="0" borderId="1" xfId="0" applyNumberFormat="1" applyBorder="1">
      <alignment vertical="center"/>
    </xf>
    <xf numFmtId="179" fontId="23" fillId="0" borderId="1" xfId="0" applyNumberFormat="1" applyFont="1" applyBorder="1" applyAlignment="1">
      <alignment vertical="center" wrapText="1"/>
    </xf>
    <xf numFmtId="0" fontId="0" fillId="0" borderId="1" xfId="0" applyBorder="1" applyAlignment="1">
      <alignment horizontal="center" vertical="center" wrapText="1"/>
    </xf>
    <xf numFmtId="179" fontId="8" fillId="0" borderId="1" xfId="0" applyNumberFormat="1" applyFont="1" applyBorder="1">
      <alignment vertical="center"/>
    </xf>
    <xf numFmtId="0" fontId="22" fillId="0" borderId="1" xfId="0" applyFont="1" applyBorder="1">
      <alignment vertical="center"/>
    </xf>
    <xf numFmtId="179" fontId="22" fillId="0" borderId="1" xfId="0" applyNumberFormat="1" applyFont="1" applyBorder="1">
      <alignment vertical="center"/>
    </xf>
    <xf numFmtId="10" fontId="0" fillId="0" borderId="1" xfId="2" applyNumberFormat="1" applyBorder="1">
      <alignment vertical="center"/>
    </xf>
    <xf numFmtId="10" fontId="22" fillId="0" borderId="1" xfId="2" applyNumberFormat="1" applyFont="1" applyBorder="1">
      <alignment vertical="center"/>
    </xf>
    <xf numFmtId="181" fontId="22" fillId="0" borderId="1" xfId="0" applyNumberFormat="1" applyFont="1" applyBorder="1" applyAlignment="1">
      <alignment horizontal="center" vertical="center"/>
    </xf>
    <xf numFmtId="0" fontId="0" fillId="0" borderId="0" xfId="0" applyAlignment="1"/>
    <xf numFmtId="0" fontId="0" fillId="0" borderId="0" xfId="0" applyAlignment="1">
      <alignment horizontal="center"/>
    </xf>
    <xf numFmtId="0" fontId="24" fillId="0" borderId="0" xfId="0" applyFont="1">
      <alignment vertical="center"/>
    </xf>
    <xf numFmtId="0" fontId="26"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 xfId="0" applyFont="1" applyBorder="1" applyAlignment="1">
      <alignment horizontal="center" vertical="center"/>
    </xf>
    <xf numFmtId="0" fontId="27" fillId="0" borderId="1" xfId="0" applyFont="1" applyBorder="1" applyAlignment="1">
      <alignment vertical="center" wrapText="1"/>
    </xf>
    <xf numFmtId="43" fontId="26" fillId="3" borderId="1" xfId="1" applyFont="1" applyFill="1" applyBorder="1" applyAlignment="1">
      <alignment vertical="center" wrapText="1"/>
    </xf>
    <xf numFmtId="43" fontId="26" fillId="3" borderId="1" xfId="1"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43" fontId="27" fillId="3" borderId="5" xfId="1" applyFont="1" applyFill="1" applyBorder="1" applyAlignment="1">
      <alignment vertical="center" wrapText="1"/>
    </xf>
    <xf numFmtId="43" fontId="27" fillId="3" borderId="1" xfId="1" applyFont="1" applyFill="1" applyBorder="1" applyAlignment="1">
      <alignment horizontal="center" vertical="center" wrapText="1"/>
    </xf>
    <xf numFmtId="43" fontId="27" fillId="3" borderId="5" xfId="1" applyFont="1" applyFill="1" applyBorder="1" applyAlignment="1">
      <alignment horizontal="center" vertical="center" wrapText="1"/>
    </xf>
    <xf numFmtId="0" fontId="27" fillId="0" borderId="1"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0" applyFont="1" applyBorder="1" applyAlignment="1">
      <alignment horizontal="left" vertical="center" wrapText="1"/>
    </xf>
    <xf numFmtId="9" fontId="27" fillId="0" borderId="1" xfId="0" applyNumberFormat="1" applyFont="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8" xfId="0" applyFont="1" applyBorder="1" applyAlignment="1">
      <alignment horizontal="center" vertical="center" wrapText="1"/>
    </xf>
    <xf numFmtId="9" fontId="27" fillId="0" borderId="3" xfId="0" applyNumberFormat="1" applyFont="1" applyBorder="1" applyAlignment="1">
      <alignment horizontal="center" vertical="center" wrapText="1"/>
    </xf>
    <xf numFmtId="10" fontId="27" fillId="0" borderId="3" xfId="0" applyNumberFormat="1" applyFont="1" applyBorder="1" applyAlignment="1">
      <alignment horizontal="center" vertical="center" wrapText="1"/>
    </xf>
    <xf numFmtId="0" fontId="27" fillId="0" borderId="23" xfId="0" applyFont="1" applyBorder="1" applyAlignment="1">
      <alignment horizontal="center" vertical="center" wrapText="1"/>
    </xf>
    <xf numFmtId="0" fontId="27" fillId="0" borderId="8" xfId="0" applyFont="1" applyBorder="1" applyAlignment="1">
      <alignment horizontal="left" vertical="center" wrapText="1"/>
    </xf>
    <xf numFmtId="0" fontId="26" fillId="0" borderId="4" xfId="0" applyFont="1" applyBorder="1" applyAlignment="1">
      <alignment horizontal="center" vertical="center"/>
    </xf>
    <xf numFmtId="0" fontId="29" fillId="0" borderId="0" xfId="0" applyFont="1">
      <alignment vertical="center"/>
    </xf>
    <xf numFmtId="9" fontId="27" fillId="0" borderId="1" xfId="0" applyNumberFormat="1" applyFont="1" applyBorder="1" applyAlignment="1">
      <alignment vertical="center" wrapText="1"/>
    </xf>
    <xf numFmtId="0" fontId="30" fillId="0" borderId="0" xfId="0" applyFont="1">
      <alignment vertical="center"/>
    </xf>
    <xf numFmtId="0" fontId="31" fillId="0" borderId="0" xfId="0" applyFont="1">
      <alignment vertical="center"/>
    </xf>
    <xf numFmtId="0" fontId="0" fillId="0" borderId="0" xfId="0" applyAlignment="1">
      <alignment horizontal="left" vertical="center" wrapText="1"/>
    </xf>
    <xf numFmtId="0" fontId="32" fillId="0" borderId="0" xfId="0" applyFont="1">
      <alignmen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30" fillId="0" borderId="0" xfId="0" applyFont="1" applyAlignment="1">
      <alignment horizontal="center" vertical="center" wrapText="1"/>
    </xf>
    <xf numFmtId="0" fontId="25"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9" fontId="26" fillId="3" borderId="3" xfId="0"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26"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2" xfId="0" applyFont="1" applyBorder="1" applyAlignment="1">
      <alignment horizontal="center" vertical="center" wrapText="1"/>
    </xf>
    <xf numFmtId="0" fontId="6" fillId="0" borderId="0" xfId="0" applyFont="1" applyAlignment="1">
      <alignment horizontal="center" vertical="center"/>
    </xf>
    <xf numFmtId="0" fontId="22" fillId="0" borderId="1"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9" fontId="2" fillId="0" borderId="1" xfId="0" applyNumberFormat="1" applyFont="1" applyBorder="1" applyAlignment="1">
      <alignment horizontal="center" vertical="center" wrapText="1"/>
    </xf>
    <xf numFmtId="10" fontId="2" fillId="0" borderId="1" xfId="2"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textRotation="255" wrapText="1"/>
    </xf>
    <xf numFmtId="0" fontId="8" fillId="0" borderId="1" xfId="0" applyFont="1" applyBorder="1" applyAlignment="1">
      <alignment horizontal="center" vertical="center"/>
    </xf>
    <xf numFmtId="0" fontId="9" fillId="0" borderId="1" xfId="0" applyFont="1" applyBorder="1" applyAlignment="1">
      <alignment horizontal="justify" vertical="center" wrapText="1"/>
    </xf>
    <xf numFmtId="179"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left" vertical="center" wrapText="1"/>
    </xf>
    <xf numFmtId="9" fontId="2" fillId="0" borderId="1" xfId="2" applyFont="1" applyBorder="1" applyAlignment="1">
      <alignment horizontal="center" vertical="center" wrapText="1"/>
    </xf>
    <xf numFmtId="0" fontId="4" fillId="0" borderId="1" xfId="0" applyFont="1" applyBorder="1" applyAlignment="1">
      <alignment horizontal="center" vertical="center"/>
    </xf>
    <xf numFmtId="0" fontId="21"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9" fillId="2" borderId="1"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 xfId="0" applyFont="1" applyFill="1" applyBorder="1" applyAlignment="1">
      <alignment horizontal="left" vertical="center" wrapText="1"/>
    </xf>
    <xf numFmtId="181" fontId="11"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lignmen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workbookViewId="0">
      <selection activeCell="A7" sqref="A7"/>
    </sheetView>
  </sheetViews>
  <sheetFormatPr defaultColWidth="9" defaultRowHeight="13.5" x14ac:dyDescent="0.15"/>
  <cols>
    <col min="1" max="1" width="181.375" customWidth="1"/>
  </cols>
  <sheetData>
    <row r="1" spans="1:1" ht="45" customHeight="1" x14ac:dyDescent="0.15">
      <c r="A1" s="93" t="s">
        <v>0</v>
      </c>
    </row>
    <row r="2" spans="1:1" ht="149.25" customHeight="1" x14ac:dyDescent="0.15">
      <c r="A2" s="94" t="s">
        <v>1</v>
      </c>
    </row>
    <row r="3" spans="1:1" ht="51" customHeight="1" x14ac:dyDescent="0.15">
      <c r="A3" s="95"/>
    </row>
    <row r="4" spans="1:1" ht="51" customHeight="1" x14ac:dyDescent="0.15">
      <c r="A4" s="95"/>
    </row>
    <row r="5" spans="1:1" ht="51" customHeight="1" x14ac:dyDescent="0.15">
      <c r="A5" s="96" t="s">
        <v>2</v>
      </c>
    </row>
    <row r="6" spans="1:1" ht="51" customHeight="1" x14ac:dyDescent="0.15">
      <c r="A6" s="96" t="s">
        <v>3</v>
      </c>
    </row>
    <row r="7" spans="1:1" ht="51" customHeight="1" x14ac:dyDescent="0.15">
      <c r="A7" s="97" t="s">
        <v>4</v>
      </c>
    </row>
    <row r="8" spans="1:1" s="90" customFormat="1" ht="27" customHeight="1" x14ac:dyDescent="0.15">
      <c r="A8" s="98"/>
    </row>
    <row r="9" spans="1:1" s="90" customFormat="1" ht="27" customHeight="1" x14ac:dyDescent="0.15"/>
    <row r="10" spans="1:1" s="90" customFormat="1" ht="27" customHeight="1" x14ac:dyDescent="0.15"/>
  </sheetData>
  <phoneticPr fontId="40" type="noConversion"/>
  <printOptions horizontalCentered="1" verticalCentered="1"/>
  <pageMargins left="0.98402777777777795" right="0.39305555555555599" top="0.31458333333333299" bottom="0.86597222222222203" header="0.92083333333333295" footer="1.0590277777777799"/>
  <pageSetup paperSize="9" scale="7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7"/>
  <sheetViews>
    <sheetView workbookViewId="0">
      <selection activeCell="A27" sqref="A27"/>
    </sheetView>
  </sheetViews>
  <sheetFormatPr defaultColWidth="9" defaultRowHeight="13.5" x14ac:dyDescent="0.15"/>
  <cols>
    <col min="1" max="1" width="81.625" customWidth="1"/>
  </cols>
  <sheetData>
    <row r="2" spans="1:1" ht="40.5" customHeight="1" x14ac:dyDescent="0.15">
      <c r="A2" s="7" t="s">
        <v>5</v>
      </c>
    </row>
    <row r="3" spans="1:1" ht="9" customHeight="1" x14ac:dyDescent="0.15"/>
    <row r="4" spans="1:1" s="90" customFormat="1" ht="30" customHeight="1" x14ac:dyDescent="0.15">
      <c r="A4" s="91" t="s">
        <v>6</v>
      </c>
    </row>
    <row r="5" spans="1:1" s="90" customFormat="1" ht="30" customHeight="1" x14ac:dyDescent="0.15">
      <c r="A5" s="91" t="s">
        <v>7</v>
      </c>
    </row>
    <row r="6" spans="1:1" s="90" customFormat="1" ht="30" customHeight="1" x14ac:dyDescent="0.15">
      <c r="A6" s="91" t="s">
        <v>8</v>
      </c>
    </row>
    <row r="7" spans="1:1" s="90" customFormat="1" ht="30" customHeight="1" x14ac:dyDescent="0.15">
      <c r="A7" s="92" t="s">
        <v>9</v>
      </c>
    </row>
    <row r="8" spans="1:1" s="90" customFormat="1" ht="30" customHeight="1" x14ac:dyDescent="0.15">
      <c r="A8" s="92" t="s">
        <v>10</v>
      </c>
    </row>
    <row r="9" spans="1:1" s="90" customFormat="1" ht="30" customHeight="1" x14ac:dyDescent="0.15">
      <c r="A9" s="92" t="s">
        <v>11</v>
      </c>
    </row>
    <row r="10" spans="1:1" s="90" customFormat="1" ht="30" customHeight="1" x14ac:dyDescent="0.15">
      <c r="A10" s="92" t="s">
        <v>12</v>
      </c>
    </row>
    <row r="11" spans="1:1" s="90" customFormat="1" ht="30" customHeight="1" x14ac:dyDescent="0.15">
      <c r="A11" s="92" t="s">
        <v>13</v>
      </c>
    </row>
    <row r="12" spans="1:1" s="90" customFormat="1" ht="30" customHeight="1" x14ac:dyDescent="0.15">
      <c r="A12" s="92" t="s">
        <v>14</v>
      </c>
    </row>
    <row r="13" spans="1:1" s="90" customFormat="1" ht="30" customHeight="1" x14ac:dyDescent="0.15">
      <c r="A13" s="92" t="s">
        <v>15</v>
      </c>
    </row>
    <row r="14" spans="1:1" s="90" customFormat="1" ht="30" customHeight="1" x14ac:dyDescent="0.15">
      <c r="A14" s="92" t="s">
        <v>16</v>
      </c>
    </row>
    <row r="15" spans="1:1" s="90" customFormat="1" ht="30" customHeight="1" x14ac:dyDescent="0.15">
      <c r="A15" s="92" t="s">
        <v>17</v>
      </c>
    </row>
    <row r="16" spans="1:1" ht="30" customHeight="1" x14ac:dyDescent="0.15">
      <c r="A16" s="92" t="s">
        <v>18</v>
      </c>
    </row>
    <row r="17" spans="1:1" ht="30" customHeight="1" x14ac:dyDescent="0.15">
      <c r="A17" s="92" t="s">
        <v>19</v>
      </c>
    </row>
    <row r="18" spans="1:1" ht="30" customHeight="1" x14ac:dyDescent="0.15">
      <c r="A18" s="92" t="s">
        <v>20</v>
      </c>
    </row>
    <row r="19" spans="1:1" ht="30" customHeight="1" x14ac:dyDescent="0.15">
      <c r="A19" s="92" t="s">
        <v>21</v>
      </c>
    </row>
    <row r="20" spans="1:1" ht="30" customHeight="1" x14ac:dyDescent="0.15">
      <c r="A20" s="92" t="s">
        <v>22</v>
      </c>
    </row>
    <row r="21" spans="1:1" ht="30" customHeight="1" x14ac:dyDescent="0.15">
      <c r="A21" s="92" t="s">
        <v>23</v>
      </c>
    </row>
    <row r="22" spans="1:1" ht="30" customHeight="1" x14ac:dyDescent="0.15">
      <c r="A22" s="92" t="s">
        <v>24</v>
      </c>
    </row>
    <row r="23" spans="1:1" ht="30" customHeight="1" x14ac:dyDescent="0.15">
      <c r="A23" s="92" t="s">
        <v>25</v>
      </c>
    </row>
    <row r="24" spans="1:1" ht="30" customHeight="1" x14ac:dyDescent="0.15">
      <c r="A24" s="92" t="s">
        <v>26</v>
      </c>
    </row>
    <row r="25" spans="1:1" ht="30" customHeight="1" x14ac:dyDescent="0.15">
      <c r="A25" s="92" t="s">
        <v>27</v>
      </c>
    </row>
    <row r="26" spans="1:1" ht="30" customHeight="1" x14ac:dyDescent="0.15">
      <c r="A26" s="92" t="s">
        <v>28</v>
      </c>
    </row>
    <row r="27" spans="1:1" ht="30" customHeight="1" x14ac:dyDescent="0.15">
      <c r="A27" s="92" t="s">
        <v>29</v>
      </c>
    </row>
  </sheetData>
  <phoneticPr fontId="40" type="noConversion"/>
  <printOptions horizontalCentered="1" verticalCentered="1"/>
  <pageMargins left="0.70069444444444495" right="0.70069444444444495" top="0.75138888888888899" bottom="0.75138888888888899" header="0.29861111111111099" footer="0.29861111111111099"/>
  <pageSetup paperSize="9" scale="12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Q54"/>
  <sheetViews>
    <sheetView tabSelected="1" zoomScale="80" zoomScaleNormal="80" workbookViewId="0">
      <selection activeCell="E8" sqref="E8:I8"/>
    </sheetView>
  </sheetViews>
  <sheetFormatPr defaultColWidth="11" defaultRowHeight="14.25" x14ac:dyDescent="0.15"/>
  <cols>
    <col min="1" max="1" width="24.75" style="56" customWidth="1"/>
    <col min="2" max="2" width="22.125" style="56" customWidth="1"/>
    <col min="3" max="3" width="23.625" style="56" customWidth="1"/>
    <col min="4" max="4" width="29.25" style="56" customWidth="1"/>
    <col min="5" max="5" width="14" style="57" customWidth="1"/>
    <col min="6" max="6" width="14.25" style="56" customWidth="1"/>
    <col min="7" max="7" width="13.25" style="56" customWidth="1"/>
    <col min="8" max="8" width="11.875" style="56" customWidth="1"/>
    <col min="9" max="9" width="27.5" style="56" customWidth="1"/>
    <col min="10" max="11" width="11" style="56"/>
    <col min="12" max="12" width="13.75" style="56"/>
    <col min="13" max="16366" width="11" style="56"/>
    <col min="16367" max="16371" width="11" style="58"/>
  </cols>
  <sheetData>
    <row r="1" spans="1:12" s="56" customFormat="1" ht="54.95" customHeight="1" x14ac:dyDescent="0.15">
      <c r="A1" s="99" t="s">
        <v>30</v>
      </c>
      <c r="B1" s="99"/>
      <c r="C1" s="99"/>
      <c r="D1" s="99"/>
      <c r="E1" s="99"/>
      <c r="F1" s="99"/>
      <c r="G1" s="99"/>
      <c r="H1" s="99"/>
      <c r="I1" s="99"/>
    </row>
    <row r="2" spans="1:12" s="56" customFormat="1" ht="24.95" customHeight="1" x14ac:dyDescent="0.15">
      <c r="A2" s="59" t="s">
        <v>31</v>
      </c>
      <c r="B2" s="100" t="s">
        <v>32</v>
      </c>
      <c r="C2" s="101"/>
      <c r="D2" s="101"/>
      <c r="E2" s="101"/>
      <c r="F2" s="101"/>
      <c r="G2" s="101"/>
      <c r="H2" s="101"/>
      <c r="I2" s="102"/>
    </row>
    <row r="3" spans="1:12" s="56" customFormat="1" ht="26.25" customHeight="1" x14ac:dyDescent="0.15">
      <c r="A3" s="107" t="s">
        <v>33</v>
      </c>
      <c r="B3" s="62"/>
      <c r="C3" s="62" t="s">
        <v>34</v>
      </c>
      <c r="D3" s="63" t="s">
        <v>35</v>
      </c>
      <c r="E3" s="64" t="s">
        <v>36</v>
      </c>
      <c r="F3" s="103" t="s">
        <v>37</v>
      </c>
      <c r="G3" s="104"/>
      <c r="H3" s="65" t="s">
        <v>38</v>
      </c>
      <c r="I3" s="87" t="s">
        <v>39</v>
      </c>
    </row>
    <row r="4" spans="1:12" s="56" customFormat="1" ht="23.25" customHeight="1" x14ac:dyDescent="0.15">
      <c r="A4" s="114"/>
      <c r="B4" s="66" t="s">
        <v>40</v>
      </c>
      <c r="C4" s="67">
        <v>316565.10151499999</v>
      </c>
      <c r="D4" s="67">
        <v>367695.26</v>
      </c>
      <c r="E4" s="68">
        <v>326574.15999999997</v>
      </c>
      <c r="F4" s="105">
        <f t="shared" ref="F4:F6" si="0">E4/D4</f>
        <v>0.88816527033826864</v>
      </c>
      <c r="G4" s="106"/>
      <c r="H4" s="69">
        <v>10</v>
      </c>
      <c r="I4" s="87">
        <v>8.9</v>
      </c>
    </row>
    <row r="5" spans="1:12" s="56" customFormat="1" ht="23.25" customHeight="1" x14ac:dyDescent="0.15">
      <c r="A5" s="114"/>
      <c r="B5" s="70" t="s">
        <v>41</v>
      </c>
      <c r="C5" s="71">
        <v>207398.04827299999</v>
      </c>
      <c r="D5" s="71">
        <v>230540.84</v>
      </c>
      <c r="E5" s="72">
        <v>216244.1</v>
      </c>
      <c r="F5" s="105">
        <f t="shared" si="0"/>
        <v>0.93798608524199012</v>
      </c>
      <c r="G5" s="106"/>
      <c r="H5" s="69" t="s">
        <v>42</v>
      </c>
      <c r="I5" s="69" t="s">
        <v>42</v>
      </c>
      <c r="L5" s="88"/>
    </row>
    <row r="6" spans="1:12" s="56" customFormat="1" ht="23.25" customHeight="1" x14ac:dyDescent="0.15">
      <c r="A6" s="115"/>
      <c r="B6" s="70" t="s">
        <v>43</v>
      </c>
      <c r="C6" s="71">
        <v>109167.05324199999</v>
      </c>
      <c r="D6" s="71">
        <v>137154.42000000001</v>
      </c>
      <c r="E6" s="73">
        <v>110330.04</v>
      </c>
      <c r="F6" s="105">
        <f t="shared" si="0"/>
        <v>0.80442205216572671</v>
      </c>
      <c r="G6" s="106"/>
      <c r="H6" s="69" t="s">
        <v>42</v>
      </c>
      <c r="I6" s="69" t="s">
        <v>42</v>
      </c>
    </row>
    <row r="7" spans="1:12" s="56" customFormat="1" ht="23.25" customHeight="1" x14ac:dyDescent="0.15">
      <c r="A7" s="108" t="s">
        <v>44</v>
      </c>
      <c r="B7" s="107" t="s">
        <v>45</v>
      </c>
      <c r="C7" s="107"/>
      <c r="D7" s="107"/>
      <c r="E7" s="108" t="s">
        <v>46</v>
      </c>
      <c r="F7" s="108"/>
      <c r="G7" s="108"/>
      <c r="H7" s="108"/>
      <c r="I7" s="108"/>
    </row>
    <row r="8" spans="1:12" s="56" customFormat="1" ht="119.1" customHeight="1" x14ac:dyDescent="0.15">
      <c r="A8" s="103"/>
      <c r="B8" s="109" t="s">
        <v>47</v>
      </c>
      <c r="C8" s="109"/>
      <c r="D8" s="109"/>
      <c r="E8" s="110" t="s">
        <v>48</v>
      </c>
      <c r="F8" s="110"/>
      <c r="G8" s="110"/>
      <c r="H8" s="110"/>
      <c r="I8" s="111"/>
    </row>
    <row r="9" spans="1:12" s="56" customFormat="1" ht="117.95" customHeight="1" x14ac:dyDescent="0.15">
      <c r="A9" s="103"/>
      <c r="B9" s="109" t="s">
        <v>49</v>
      </c>
      <c r="C9" s="109"/>
      <c r="D9" s="109"/>
      <c r="E9" s="110" t="s">
        <v>50</v>
      </c>
      <c r="F9" s="110"/>
      <c r="G9" s="110"/>
      <c r="H9" s="110"/>
      <c r="I9" s="111"/>
    </row>
    <row r="10" spans="1:12" s="56" customFormat="1" ht="171.95" customHeight="1" x14ac:dyDescent="0.15">
      <c r="A10" s="103"/>
      <c r="B10" s="109" t="s">
        <v>51</v>
      </c>
      <c r="C10" s="109"/>
      <c r="D10" s="109"/>
      <c r="E10" s="110" t="s">
        <v>52</v>
      </c>
      <c r="F10" s="110"/>
      <c r="G10" s="110"/>
      <c r="H10" s="110"/>
      <c r="I10" s="111"/>
    </row>
    <row r="11" spans="1:12" s="56" customFormat="1" ht="114" customHeight="1" x14ac:dyDescent="0.15">
      <c r="A11" s="103"/>
      <c r="B11" s="109" t="s">
        <v>53</v>
      </c>
      <c r="C11" s="109"/>
      <c r="D11" s="109"/>
      <c r="E11" s="110" t="s">
        <v>54</v>
      </c>
      <c r="F11" s="110"/>
      <c r="G11" s="110"/>
      <c r="H11" s="110"/>
      <c r="I11" s="111"/>
    </row>
    <row r="12" spans="1:12" s="56" customFormat="1" ht="13.5" x14ac:dyDescent="0.15">
      <c r="A12" s="113" t="s">
        <v>55</v>
      </c>
      <c r="B12" s="63" t="s">
        <v>56</v>
      </c>
      <c r="C12" s="75" t="s">
        <v>57</v>
      </c>
      <c r="D12" s="64" t="s">
        <v>58</v>
      </c>
      <c r="E12" s="62" t="s">
        <v>59</v>
      </c>
      <c r="F12" s="62" t="s">
        <v>60</v>
      </c>
      <c r="G12" s="62" t="s">
        <v>38</v>
      </c>
      <c r="H12" s="62" t="s">
        <v>39</v>
      </c>
      <c r="I12" s="62" t="s">
        <v>61</v>
      </c>
    </row>
    <row r="13" spans="1:12" s="56" customFormat="1" ht="13.5" x14ac:dyDescent="0.15">
      <c r="A13" s="113"/>
      <c r="B13" s="116" t="s">
        <v>62</v>
      </c>
      <c r="C13" s="122" t="s">
        <v>63</v>
      </c>
      <c r="D13" s="77" t="s">
        <v>64</v>
      </c>
      <c r="E13" s="74" t="s">
        <v>65</v>
      </c>
      <c r="F13" s="78">
        <v>0.94</v>
      </c>
      <c r="G13" s="60">
        <v>2</v>
      </c>
      <c r="H13" s="60">
        <f>G13*F13</f>
        <v>1.88</v>
      </c>
      <c r="I13" s="89"/>
      <c r="K13" s="56">
        <f>H13/G13</f>
        <v>0.94</v>
      </c>
    </row>
    <row r="14" spans="1:12" s="56" customFormat="1" ht="13.5" x14ac:dyDescent="0.15">
      <c r="A14" s="113"/>
      <c r="B14" s="117"/>
      <c r="C14" s="123"/>
      <c r="D14" s="77" t="s">
        <v>66</v>
      </c>
      <c r="E14" s="74" t="s">
        <v>65</v>
      </c>
      <c r="F14" s="78">
        <v>0.8</v>
      </c>
      <c r="G14" s="60">
        <v>2</v>
      </c>
      <c r="H14" s="60">
        <f>G14*F14</f>
        <v>1.6</v>
      </c>
      <c r="I14" s="89"/>
      <c r="K14" s="56">
        <f t="shared" ref="K14:K22" si="1">H14/G14</f>
        <v>0.8</v>
      </c>
    </row>
    <row r="15" spans="1:12" s="56" customFormat="1" ht="13.5" x14ac:dyDescent="0.15">
      <c r="A15" s="113"/>
      <c r="B15" s="117"/>
      <c r="C15" s="123"/>
      <c r="D15" s="77" t="s">
        <v>67</v>
      </c>
      <c r="E15" s="74" t="s">
        <v>68</v>
      </c>
      <c r="F15" s="79">
        <v>0.66749999999999998</v>
      </c>
      <c r="G15" s="60">
        <v>2</v>
      </c>
      <c r="H15" s="74">
        <v>2</v>
      </c>
      <c r="I15" s="89" t="s">
        <v>69</v>
      </c>
      <c r="K15" s="56">
        <f t="shared" si="1"/>
        <v>1</v>
      </c>
    </row>
    <row r="16" spans="1:12" s="56" customFormat="1" ht="13.5" x14ac:dyDescent="0.15">
      <c r="A16" s="113"/>
      <c r="B16" s="117"/>
      <c r="C16" s="124"/>
      <c r="D16" s="77" t="s">
        <v>70</v>
      </c>
      <c r="E16" s="74" t="s">
        <v>71</v>
      </c>
      <c r="F16" s="78">
        <v>-0.16</v>
      </c>
      <c r="G16" s="60">
        <v>2</v>
      </c>
      <c r="H16" s="74">
        <v>2</v>
      </c>
      <c r="I16" s="89"/>
      <c r="K16" s="56">
        <f t="shared" si="1"/>
        <v>1</v>
      </c>
    </row>
    <row r="17" spans="1:11" s="56" customFormat="1" ht="13.5" x14ac:dyDescent="0.15">
      <c r="A17" s="113"/>
      <c r="B17" s="117"/>
      <c r="C17" s="125" t="s">
        <v>72</v>
      </c>
      <c r="D17" s="77" t="s">
        <v>73</v>
      </c>
      <c r="E17" s="60" t="s">
        <v>74</v>
      </c>
      <c r="F17" s="60" t="s">
        <v>74</v>
      </c>
      <c r="G17" s="60">
        <v>2</v>
      </c>
      <c r="H17" s="74">
        <v>2</v>
      </c>
      <c r="I17" s="66"/>
      <c r="K17" s="56">
        <f t="shared" si="1"/>
        <v>1</v>
      </c>
    </row>
    <row r="18" spans="1:11" s="56" customFormat="1" ht="13.5" x14ac:dyDescent="0.15">
      <c r="A18" s="113"/>
      <c r="B18" s="117"/>
      <c r="C18" s="124"/>
      <c r="D18" s="77" t="s">
        <v>75</v>
      </c>
      <c r="E18" s="60" t="s">
        <v>76</v>
      </c>
      <c r="F18" s="60" t="s">
        <v>76</v>
      </c>
      <c r="G18" s="60">
        <v>2</v>
      </c>
      <c r="H18" s="74">
        <v>2</v>
      </c>
      <c r="I18" s="66"/>
      <c r="K18" s="56">
        <f t="shared" si="1"/>
        <v>1</v>
      </c>
    </row>
    <row r="19" spans="1:11" s="56" customFormat="1" ht="13.5" x14ac:dyDescent="0.15">
      <c r="A19" s="113"/>
      <c r="B19" s="117"/>
      <c r="C19" s="80" t="s">
        <v>77</v>
      </c>
      <c r="D19" s="77" t="s">
        <v>78</v>
      </c>
      <c r="E19" s="60" t="s">
        <v>76</v>
      </c>
      <c r="F19" s="60" t="s">
        <v>76</v>
      </c>
      <c r="G19" s="60">
        <v>2</v>
      </c>
      <c r="H19" s="74">
        <v>2</v>
      </c>
      <c r="I19" s="66"/>
      <c r="K19" s="56">
        <f t="shared" si="1"/>
        <v>1</v>
      </c>
    </row>
    <row r="20" spans="1:11" s="56" customFormat="1" ht="13.5" x14ac:dyDescent="0.15">
      <c r="A20" s="113"/>
      <c r="B20" s="117"/>
      <c r="C20" s="81" t="s">
        <v>79</v>
      </c>
      <c r="D20" s="77" t="s">
        <v>80</v>
      </c>
      <c r="E20" s="60" t="s">
        <v>76</v>
      </c>
      <c r="F20" s="60" t="s">
        <v>76</v>
      </c>
      <c r="G20" s="60">
        <v>2</v>
      </c>
      <c r="H20" s="74">
        <v>2</v>
      </c>
      <c r="I20" s="66"/>
      <c r="K20" s="56">
        <f t="shared" si="1"/>
        <v>1</v>
      </c>
    </row>
    <row r="21" spans="1:11" s="56" customFormat="1" ht="13.5" x14ac:dyDescent="0.15">
      <c r="A21" s="113"/>
      <c r="B21" s="117"/>
      <c r="C21" s="81" t="s">
        <v>81</v>
      </c>
      <c r="D21" s="77" t="s">
        <v>82</v>
      </c>
      <c r="E21" s="60" t="s">
        <v>68</v>
      </c>
      <c r="F21" s="78">
        <v>1</v>
      </c>
      <c r="G21" s="60">
        <v>2</v>
      </c>
      <c r="H21" s="74">
        <v>2</v>
      </c>
      <c r="I21" s="89"/>
      <c r="K21" s="56">
        <f t="shared" si="1"/>
        <v>1</v>
      </c>
    </row>
    <row r="22" spans="1:11" s="56" customFormat="1" ht="13.5" x14ac:dyDescent="0.15">
      <c r="A22" s="113"/>
      <c r="B22" s="118"/>
      <c r="C22" s="81" t="s">
        <v>83</v>
      </c>
      <c r="D22" s="77" t="s">
        <v>84</v>
      </c>
      <c r="E22" s="60" t="s">
        <v>74</v>
      </c>
      <c r="F22" s="60" t="s">
        <v>74</v>
      </c>
      <c r="G22" s="60">
        <v>2</v>
      </c>
      <c r="H22" s="74">
        <v>2</v>
      </c>
      <c r="I22" s="66"/>
      <c r="K22" s="56">
        <f t="shared" si="1"/>
        <v>1</v>
      </c>
    </row>
    <row r="23" spans="1:11" s="56" customFormat="1" ht="13.5" x14ac:dyDescent="0.15">
      <c r="A23" s="113"/>
      <c r="B23" s="119" t="s">
        <v>85</v>
      </c>
      <c r="C23" s="126" t="s">
        <v>86</v>
      </c>
      <c r="D23" s="77" t="s">
        <v>87</v>
      </c>
      <c r="E23" s="60" t="s">
        <v>88</v>
      </c>
      <c r="F23" s="83">
        <v>0.92</v>
      </c>
      <c r="G23" s="60">
        <v>2.5</v>
      </c>
      <c r="H23" s="74">
        <v>2.5</v>
      </c>
      <c r="I23" s="66"/>
      <c r="K23" s="56">
        <f>K18/K20</f>
        <v>1</v>
      </c>
    </row>
    <row r="24" spans="1:11" s="56" customFormat="1" ht="13.5" x14ac:dyDescent="0.15">
      <c r="A24" s="113"/>
      <c r="B24" s="120"/>
      <c r="C24" s="127"/>
      <c r="D24" s="77" t="s">
        <v>89</v>
      </c>
      <c r="E24" s="60" t="s">
        <v>90</v>
      </c>
      <c r="F24" s="83">
        <v>0.94</v>
      </c>
      <c r="G24" s="60">
        <v>2.5</v>
      </c>
      <c r="H24" s="74">
        <v>2.5</v>
      </c>
      <c r="I24" s="66"/>
    </row>
    <row r="25" spans="1:11" s="56" customFormat="1" ht="13.5" x14ac:dyDescent="0.15">
      <c r="A25" s="113"/>
      <c r="B25" s="120"/>
      <c r="C25" s="127"/>
      <c r="D25" s="77" t="s">
        <v>91</v>
      </c>
      <c r="E25" s="60" t="s">
        <v>92</v>
      </c>
      <c r="F25" s="83">
        <v>0.83</v>
      </c>
      <c r="G25" s="60">
        <v>2.5</v>
      </c>
      <c r="H25" s="60">
        <v>2.5</v>
      </c>
      <c r="I25" s="66"/>
    </row>
    <row r="26" spans="1:11" s="56" customFormat="1" ht="13.5" x14ac:dyDescent="0.15">
      <c r="A26" s="113"/>
      <c r="B26" s="120"/>
      <c r="C26" s="127"/>
      <c r="D26" s="77" t="s">
        <v>93</v>
      </c>
      <c r="E26" s="60" t="s">
        <v>92</v>
      </c>
      <c r="F26" s="83">
        <v>0.94</v>
      </c>
      <c r="G26" s="60">
        <v>2.5</v>
      </c>
      <c r="H26" s="60">
        <v>2.5</v>
      </c>
      <c r="I26" s="66"/>
    </row>
    <row r="27" spans="1:11" s="56" customFormat="1" ht="13.5" x14ac:dyDescent="0.15">
      <c r="A27" s="113"/>
      <c r="B27" s="120"/>
      <c r="C27" s="127"/>
      <c r="D27" s="77" t="s">
        <v>94</v>
      </c>
      <c r="E27" s="60" t="s">
        <v>65</v>
      </c>
      <c r="F27" s="83">
        <v>1</v>
      </c>
      <c r="G27" s="60">
        <v>2.5</v>
      </c>
      <c r="H27" s="60">
        <v>2.5</v>
      </c>
      <c r="I27" s="66"/>
    </row>
    <row r="28" spans="1:11" s="56" customFormat="1" ht="13.5" x14ac:dyDescent="0.15">
      <c r="A28" s="113"/>
      <c r="B28" s="120"/>
      <c r="C28" s="127"/>
      <c r="D28" s="77" t="s">
        <v>95</v>
      </c>
      <c r="E28" s="60" t="s">
        <v>65</v>
      </c>
      <c r="F28" s="83">
        <v>1</v>
      </c>
      <c r="G28" s="60">
        <v>2.5</v>
      </c>
      <c r="H28" s="60">
        <v>2.5</v>
      </c>
      <c r="I28" s="66"/>
    </row>
    <row r="29" spans="1:11" s="56" customFormat="1" ht="13.5" x14ac:dyDescent="0.15">
      <c r="A29" s="113"/>
      <c r="B29" s="120"/>
      <c r="C29" s="127"/>
      <c r="D29" s="77" t="s">
        <v>96</v>
      </c>
      <c r="E29" s="60" t="s">
        <v>65</v>
      </c>
      <c r="F29" s="83">
        <v>1</v>
      </c>
      <c r="G29" s="60">
        <v>2.5</v>
      </c>
      <c r="H29" s="60">
        <v>2.5</v>
      </c>
      <c r="I29" s="66"/>
    </row>
    <row r="30" spans="1:11" s="56" customFormat="1" ht="13.5" x14ac:dyDescent="0.15">
      <c r="A30" s="113"/>
      <c r="B30" s="120"/>
      <c r="C30" s="127"/>
      <c r="D30" s="77" t="s">
        <v>97</v>
      </c>
      <c r="E30" s="60" t="s">
        <v>90</v>
      </c>
      <c r="F30" s="83">
        <v>0.91</v>
      </c>
      <c r="G30" s="60">
        <v>2.5</v>
      </c>
      <c r="H30" s="60">
        <v>2.5</v>
      </c>
      <c r="I30" s="66"/>
    </row>
    <row r="31" spans="1:11" s="56" customFormat="1" ht="13.5" x14ac:dyDescent="0.15">
      <c r="A31" s="113"/>
      <c r="B31" s="120"/>
      <c r="C31" s="127"/>
      <c r="D31" s="77" t="s">
        <v>98</v>
      </c>
      <c r="E31" s="60" t="s">
        <v>99</v>
      </c>
      <c r="F31" s="84">
        <v>2.6700000000000002E-2</v>
      </c>
      <c r="G31" s="60">
        <v>2.5</v>
      </c>
      <c r="H31" s="60">
        <v>2.5</v>
      </c>
      <c r="I31" s="66"/>
    </row>
    <row r="32" spans="1:11" s="56" customFormat="1" ht="13.5" x14ac:dyDescent="0.15">
      <c r="A32" s="113"/>
      <c r="B32" s="120"/>
      <c r="C32" s="127"/>
      <c r="D32" s="77" t="s">
        <v>100</v>
      </c>
      <c r="E32" s="60" t="s">
        <v>65</v>
      </c>
      <c r="F32" s="83">
        <v>1</v>
      </c>
      <c r="G32" s="60">
        <v>2.5</v>
      </c>
      <c r="H32" s="60">
        <v>2.5</v>
      </c>
      <c r="I32" s="66"/>
    </row>
    <row r="33" spans="1:9" s="56" customFormat="1" ht="13.5" x14ac:dyDescent="0.15">
      <c r="A33" s="113"/>
      <c r="B33" s="120"/>
      <c r="C33" s="127"/>
      <c r="D33" s="77" t="s">
        <v>101</v>
      </c>
      <c r="E33" s="60" t="s">
        <v>65</v>
      </c>
      <c r="F33" s="83">
        <v>1</v>
      </c>
      <c r="G33" s="60">
        <v>2.5</v>
      </c>
      <c r="H33" s="60">
        <v>2.5</v>
      </c>
      <c r="I33" s="66"/>
    </row>
    <row r="34" spans="1:9" s="56" customFormat="1" ht="13.5" x14ac:dyDescent="0.15">
      <c r="A34" s="113"/>
      <c r="B34" s="120"/>
      <c r="C34" s="127"/>
      <c r="D34" s="77" t="s">
        <v>102</v>
      </c>
      <c r="E34" s="60" t="s">
        <v>103</v>
      </c>
      <c r="F34" s="84">
        <v>0.997</v>
      </c>
      <c r="G34" s="60">
        <v>2.5</v>
      </c>
      <c r="H34" s="60">
        <v>2.5</v>
      </c>
      <c r="I34" s="66"/>
    </row>
    <row r="35" spans="1:9" s="56" customFormat="1" ht="13.5" x14ac:dyDescent="0.15">
      <c r="A35" s="113"/>
      <c r="B35" s="120"/>
      <c r="C35" s="127"/>
      <c r="D35" s="77" t="s">
        <v>104</v>
      </c>
      <c r="E35" s="60" t="s">
        <v>105</v>
      </c>
      <c r="F35" s="60" t="s">
        <v>105</v>
      </c>
      <c r="G35" s="60">
        <v>2.5</v>
      </c>
      <c r="H35" s="60">
        <v>2.5</v>
      </c>
      <c r="I35" s="66"/>
    </row>
    <row r="36" spans="1:9" s="56" customFormat="1" ht="13.5" x14ac:dyDescent="0.15">
      <c r="A36" s="113"/>
      <c r="B36" s="120"/>
      <c r="C36" s="127"/>
      <c r="D36" s="77" t="s">
        <v>106</v>
      </c>
      <c r="E36" s="60" t="s">
        <v>105</v>
      </c>
      <c r="F36" s="60" t="s">
        <v>105</v>
      </c>
      <c r="G36" s="60">
        <v>2.5</v>
      </c>
      <c r="H36" s="60">
        <v>2.5</v>
      </c>
      <c r="I36" s="66"/>
    </row>
    <row r="37" spans="1:9" s="56" customFormat="1" ht="13.5" x14ac:dyDescent="0.15">
      <c r="A37" s="113"/>
      <c r="B37" s="120"/>
      <c r="C37" s="127"/>
      <c r="D37" s="77" t="s">
        <v>107</v>
      </c>
      <c r="E37" s="60" t="s">
        <v>105</v>
      </c>
      <c r="F37" s="60" t="s">
        <v>105</v>
      </c>
      <c r="G37" s="60">
        <v>2.5</v>
      </c>
      <c r="H37" s="60">
        <v>2.5</v>
      </c>
      <c r="I37" s="66"/>
    </row>
    <row r="38" spans="1:9" s="56" customFormat="1" ht="25.5" x14ac:dyDescent="0.15">
      <c r="A38" s="113"/>
      <c r="B38" s="120"/>
      <c r="C38" s="127"/>
      <c r="D38" s="77" t="s">
        <v>108</v>
      </c>
      <c r="E38" s="60" t="s">
        <v>109</v>
      </c>
      <c r="F38" s="60" t="s">
        <v>109</v>
      </c>
      <c r="G38" s="60">
        <v>2.5</v>
      </c>
      <c r="H38" s="60">
        <v>2.5</v>
      </c>
      <c r="I38" s="66"/>
    </row>
    <row r="39" spans="1:9" s="56" customFormat="1" ht="13.5" x14ac:dyDescent="0.15">
      <c r="A39" s="113"/>
      <c r="B39" s="120"/>
      <c r="C39" s="113" t="s">
        <v>110</v>
      </c>
      <c r="D39" s="77" t="s">
        <v>111</v>
      </c>
      <c r="E39" s="60" t="s">
        <v>112</v>
      </c>
      <c r="F39" s="84">
        <v>0.27439999999999998</v>
      </c>
      <c r="G39" s="60">
        <v>2</v>
      </c>
      <c r="H39" s="74">
        <v>2</v>
      </c>
      <c r="I39" s="66"/>
    </row>
    <row r="40" spans="1:9" s="56" customFormat="1" ht="13.5" x14ac:dyDescent="0.15">
      <c r="A40" s="113"/>
      <c r="B40" s="120"/>
      <c r="C40" s="113"/>
      <c r="D40" s="77" t="s">
        <v>113</v>
      </c>
      <c r="E40" s="60" t="s">
        <v>114</v>
      </c>
      <c r="F40" s="83">
        <v>0.86</v>
      </c>
      <c r="G40" s="60">
        <v>2</v>
      </c>
      <c r="H40" s="74">
        <v>2</v>
      </c>
      <c r="I40" s="66"/>
    </row>
    <row r="41" spans="1:9" s="56" customFormat="1" ht="13.5" x14ac:dyDescent="0.15">
      <c r="A41" s="113"/>
      <c r="B41" s="120"/>
      <c r="C41" s="113"/>
      <c r="D41" s="77" t="s">
        <v>115</v>
      </c>
      <c r="E41" s="60" t="s">
        <v>116</v>
      </c>
      <c r="F41" s="83">
        <v>1</v>
      </c>
      <c r="G41" s="60">
        <v>2</v>
      </c>
      <c r="H41" s="60">
        <v>2</v>
      </c>
      <c r="I41" s="66"/>
    </row>
    <row r="42" spans="1:9" s="56" customFormat="1" ht="13.5" x14ac:dyDescent="0.15">
      <c r="A42" s="113"/>
      <c r="B42" s="120"/>
      <c r="C42" s="122" t="s">
        <v>117</v>
      </c>
      <c r="D42" s="77" t="s">
        <v>118</v>
      </c>
      <c r="E42" s="60" t="s">
        <v>119</v>
      </c>
      <c r="F42" s="60" t="s">
        <v>119</v>
      </c>
      <c r="G42" s="60">
        <v>2</v>
      </c>
      <c r="H42" s="60">
        <v>2</v>
      </c>
      <c r="I42" s="66"/>
    </row>
    <row r="43" spans="1:9" s="56" customFormat="1" ht="13.5" x14ac:dyDescent="0.15">
      <c r="A43" s="113"/>
      <c r="B43" s="120"/>
      <c r="C43" s="124"/>
      <c r="D43" s="77" t="s">
        <v>120</v>
      </c>
      <c r="E43" s="60" t="s">
        <v>121</v>
      </c>
      <c r="F43" s="60" t="s">
        <v>121</v>
      </c>
      <c r="G43" s="60">
        <v>2</v>
      </c>
      <c r="H43" s="60">
        <v>2</v>
      </c>
      <c r="I43" s="66"/>
    </row>
    <row r="44" spans="1:9" s="56" customFormat="1" ht="13.5" x14ac:dyDescent="0.15">
      <c r="A44" s="100"/>
      <c r="B44" s="121" t="s">
        <v>122</v>
      </c>
      <c r="C44" s="85" t="s">
        <v>123</v>
      </c>
      <c r="D44" s="77" t="s">
        <v>124</v>
      </c>
      <c r="E44" s="60" t="s">
        <v>125</v>
      </c>
      <c r="F44" s="60" t="s">
        <v>125</v>
      </c>
      <c r="G44" s="60">
        <v>4</v>
      </c>
      <c r="H44" s="60">
        <v>4</v>
      </c>
      <c r="I44" s="66"/>
    </row>
    <row r="45" spans="1:9" s="56" customFormat="1" ht="13.5" x14ac:dyDescent="0.15">
      <c r="A45" s="100"/>
      <c r="B45" s="121"/>
      <c r="C45" s="61" t="s">
        <v>126</v>
      </c>
      <c r="D45" s="77" t="s">
        <v>127</v>
      </c>
      <c r="E45" s="60" t="s">
        <v>125</v>
      </c>
      <c r="F45" s="60" t="s">
        <v>125</v>
      </c>
      <c r="G45" s="60">
        <v>3</v>
      </c>
      <c r="H45" s="60">
        <v>2</v>
      </c>
      <c r="I45" s="66" t="s">
        <v>128</v>
      </c>
    </row>
    <row r="46" spans="1:9" s="56" customFormat="1" ht="13.5" x14ac:dyDescent="0.15">
      <c r="A46" s="100"/>
      <c r="B46" s="121"/>
      <c r="C46" s="76" t="s">
        <v>129</v>
      </c>
      <c r="D46" s="77" t="s">
        <v>130</v>
      </c>
      <c r="E46" s="60" t="s">
        <v>125</v>
      </c>
      <c r="F46" s="60" t="s">
        <v>125</v>
      </c>
      <c r="G46" s="60">
        <v>3</v>
      </c>
      <c r="H46" s="60">
        <v>3</v>
      </c>
      <c r="I46" s="66"/>
    </row>
    <row r="47" spans="1:9" s="56" customFormat="1" ht="23.25" customHeight="1" x14ac:dyDescent="0.15">
      <c r="A47" s="113"/>
      <c r="B47" s="74" t="s">
        <v>131</v>
      </c>
      <c r="C47" s="82" t="s">
        <v>132</v>
      </c>
      <c r="D47" s="86" t="s">
        <v>133</v>
      </c>
      <c r="E47" s="74" t="s">
        <v>134</v>
      </c>
      <c r="F47" s="78">
        <v>0.95</v>
      </c>
      <c r="G47" s="74">
        <v>10</v>
      </c>
      <c r="H47" s="74">
        <v>10</v>
      </c>
      <c r="I47" s="66"/>
    </row>
    <row r="48" spans="1:9" s="56" customFormat="1" ht="23.25" customHeight="1" x14ac:dyDescent="0.15">
      <c r="A48" s="103" t="s">
        <v>135</v>
      </c>
      <c r="B48" s="112"/>
      <c r="C48" s="112"/>
      <c r="D48" s="112"/>
      <c r="E48" s="112"/>
      <c r="F48" s="112"/>
      <c r="G48" s="104"/>
      <c r="H48" s="62">
        <f>SUM(H13:H47)+I4</f>
        <v>97.38000000000001</v>
      </c>
      <c r="I48" s="62" t="s">
        <v>136</v>
      </c>
    </row>
    <row r="49" spans="1:9 16367:16369" s="56" customFormat="1" ht="23.25" customHeight="1" x14ac:dyDescent="0.15">
      <c r="A49" s="109" t="s">
        <v>137</v>
      </c>
      <c r="B49" s="109"/>
      <c r="C49" s="109"/>
      <c r="D49" s="109"/>
      <c r="E49" s="113"/>
      <c r="F49" s="109"/>
      <c r="G49" s="109"/>
      <c r="H49" s="109"/>
      <c r="I49" s="109"/>
    </row>
    <row r="50" spans="1:9 16367:16369" s="56" customFormat="1" ht="13.5" x14ac:dyDescent="0.15">
      <c r="E50" s="57"/>
    </row>
    <row r="51" spans="1:9 16367:16369" s="56" customFormat="1" ht="13.5" x14ac:dyDescent="0.15">
      <c r="E51" s="57"/>
    </row>
    <row r="52" spans="1:9 16367:16369" s="56" customFormat="1" ht="13.5" x14ac:dyDescent="0.15">
      <c r="E52" s="57"/>
    </row>
    <row r="53" spans="1:9 16367:16369" s="56" customFormat="1" ht="13.5" x14ac:dyDescent="0.15">
      <c r="E53" s="57"/>
    </row>
    <row r="54" spans="1:9 16367:16369" s="56" customFormat="1" x14ac:dyDescent="0.15">
      <c r="E54" s="57"/>
      <c r="XEM54" s="58"/>
      <c r="XEN54" s="58"/>
      <c r="XEO54" s="58"/>
    </row>
  </sheetData>
  <mergeCells count="29">
    <mergeCell ref="A48:G48"/>
    <mergeCell ref="A49:I49"/>
    <mergeCell ref="A3:A6"/>
    <mergeCell ref="A7:A11"/>
    <mergeCell ref="A12:A47"/>
    <mergeCell ref="B13:B22"/>
    <mergeCell ref="B23:B43"/>
    <mergeCell ref="B44:B46"/>
    <mergeCell ref="C13:C16"/>
    <mergeCell ref="C17:C18"/>
    <mergeCell ref="C23:C38"/>
    <mergeCell ref="C39:C41"/>
    <mergeCell ref="C42:C43"/>
    <mergeCell ref="B9:D9"/>
    <mergeCell ref="E9:I9"/>
    <mergeCell ref="B10:D10"/>
    <mergeCell ref="E10:I10"/>
    <mergeCell ref="B11:D11"/>
    <mergeCell ref="E11:I11"/>
    <mergeCell ref="F6:G6"/>
    <mergeCell ref="B7:D7"/>
    <mergeCell ref="E7:I7"/>
    <mergeCell ref="B8:D8"/>
    <mergeCell ref="E8:I8"/>
    <mergeCell ref="A1:I1"/>
    <mergeCell ref="B2:I2"/>
    <mergeCell ref="F3:G3"/>
    <mergeCell ref="F4:G4"/>
    <mergeCell ref="F5:G5"/>
  </mergeCells>
  <phoneticPr fontId="40" type="noConversion"/>
  <printOptions horizontalCentered="1"/>
  <pageMargins left="0.39305555555555599" right="0.39305555555555599" top="0.78680555555555598" bottom="0.59027777777777801" header="0.5" footer="0.5"/>
  <pageSetup paperSize="9" scale="73" orientation="landscape"/>
  <rowBreaks count="2" manualBreakCount="2">
    <brk id="10" max="16383" man="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topLeftCell="A19" workbookViewId="0">
      <selection activeCell="J23" sqref="J23"/>
    </sheetView>
  </sheetViews>
  <sheetFormatPr defaultColWidth="9" defaultRowHeight="13.5" x14ac:dyDescent="0.15"/>
  <cols>
    <col min="1" max="1" width="8.125" style="6" customWidth="1"/>
    <col min="2" max="2" width="28.875" customWidth="1"/>
    <col min="3" max="3" width="20.125" customWidth="1"/>
    <col min="4" max="4" width="14" customWidth="1"/>
    <col min="5" max="5" width="14.75" customWidth="1"/>
    <col min="6" max="6" width="13.25" customWidth="1"/>
    <col min="7" max="11" width="12.625" customWidth="1"/>
  </cols>
  <sheetData>
    <row r="1" spans="1:11" ht="57" customHeight="1" x14ac:dyDescent="0.15">
      <c r="A1" s="128" t="s">
        <v>138</v>
      </c>
      <c r="B1" s="128"/>
      <c r="C1" s="128"/>
      <c r="D1" s="128"/>
      <c r="E1" s="128"/>
      <c r="F1" s="128"/>
      <c r="G1" s="128"/>
      <c r="H1" s="128"/>
      <c r="I1" s="128"/>
      <c r="J1" s="128"/>
      <c r="K1" s="128"/>
    </row>
    <row r="2" spans="1:11" s="5" customFormat="1" ht="30" customHeight="1" x14ac:dyDescent="0.15">
      <c r="A2" s="130" t="s">
        <v>139</v>
      </c>
      <c r="B2" s="129" t="s">
        <v>140</v>
      </c>
      <c r="C2" s="133" t="s">
        <v>141</v>
      </c>
      <c r="D2" s="129" t="s">
        <v>142</v>
      </c>
      <c r="E2" s="129"/>
      <c r="F2" s="129"/>
      <c r="G2" s="129"/>
      <c r="H2" s="129"/>
      <c r="I2" s="129"/>
      <c r="J2" s="130" t="s">
        <v>143</v>
      </c>
      <c r="K2" s="130" t="s">
        <v>144</v>
      </c>
    </row>
    <row r="3" spans="1:11" s="5" customFormat="1" ht="30" customHeight="1" x14ac:dyDescent="0.15">
      <c r="A3" s="131"/>
      <c r="B3" s="129"/>
      <c r="C3" s="133"/>
      <c r="D3" s="129" t="s">
        <v>35</v>
      </c>
      <c r="E3" s="129"/>
      <c r="F3" s="129"/>
      <c r="G3" s="129"/>
      <c r="H3" s="129" t="s">
        <v>145</v>
      </c>
      <c r="I3" s="129" t="s">
        <v>146</v>
      </c>
      <c r="J3" s="131"/>
      <c r="K3" s="131"/>
    </row>
    <row r="4" spans="1:11" s="5" customFormat="1" ht="30" customHeight="1" x14ac:dyDescent="0.15">
      <c r="A4" s="132"/>
      <c r="B4" s="129"/>
      <c r="C4" s="133"/>
      <c r="D4" s="45" t="s">
        <v>147</v>
      </c>
      <c r="E4" s="44" t="s">
        <v>148</v>
      </c>
      <c r="F4" s="44" t="s">
        <v>149</v>
      </c>
      <c r="G4" s="44" t="s">
        <v>150</v>
      </c>
      <c r="H4" s="129"/>
      <c r="I4" s="133"/>
      <c r="J4" s="132"/>
      <c r="K4" s="131"/>
    </row>
    <row r="5" spans="1:11" ht="30" customHeight="1" x14ac:dyDescent="0.15">
      <c r="A5" s="10">
        <v>1</v>
      </c>
      <c r="B5" s="46" t="s">
        <v>151</v>
      </c>
      <c r="C5" s="10" t="s">
        <v>32</v>
      </c>
      <c r="D5" s="47">
        <f>SUM(E5:G5)</f>
        <v>30</v>
      </c>
      <c r="E5" s="48">
        <v>30</v>
      </c>
      <c r="F5" s="48"/>
      <c r="G5" s="48"/>
      <c r="H5" s="47">
        <v>19.5</v>
      </c>
      <c r="I5" s="53">
        <f>H5/D5</f>
        <v>0.65</v>
      </c>
      <c r="J5" s="10">
        <v>96.5</v>
      </c>
      <c r="K5" s="4"/>
    </row>
    <row r="6" spans="1:11" ht="30" customHeight="1" x14ac:dyDescent="0.15">
      <c r="A6" s="10">
        <v>2</v>
      </c>
      <c r="B6" s="49" t="s">
        <v>152</v>
      </c>
      <c r="C6" s="10" t="s">
        <v>32</v>
      </c>
      <c r="D6" s="47">
        <f>SUM(E6:G6)</f>
        <v>4137.7299999999996</v>
      </c>
      <c r="E6" s="47">
        <v>3250</v>
      </c>
      <c r="F6" s="47">
        <v>887.73</v>
      </c>
      <c r="G6" s="47"/>
      <c r="H6" s="47">
        <v>2877</v>
      </c>
      <c r="I6" s="53">
        <f t="shared" ref="I6:I18" si="0">H6/D6</f>
        <v>0.69530878041824873</v>
      </c>
      <c r="J6" s="10">
        <v>93</v>
      </c>
      <c r="K6" s="4"/>
    </row>
    <row r="7" spans="1:11" ht="30" customHeight="1" x14ac:dyDescent="0.15">
      <c r="A7" s="10">
        <v>3</v>
      </c>
      <c r="B7" s="49" t="s">
        <v>153</v>
      </c>
      <c r="C7" s="10" t="s">
        <v>32</v>
      </c>
      <c r="D7" s="47">
        <f t="shared" ref="D7:D13" si="1">SUM(E7:G7)</f>
        <v>853</v>
      </c>
      <c r="E7" s="47">
        <v>853</v>
      </c>
      <c r="F7" s="47"/>
      <c r="G7" s="47"/>
      <c r="H7" s="47">
        <v>853</v>
      </c>
      <c r="I7" s="53">
        <f t="shared" si="0"/>
        <v>1</v>
      </c>
      <c r="J7" s="10">
        <v>100</v>
      </c>
      <c r="K7" s="4"/>
    </row>
    <row r="8" spans="1:11" ht="30" customHeight="1" x14ac:dyDescent="0.15">
      <c r="A8" s="10">
        <v>4</v>
      </c>
      <c r="B8" s="49" t="s">
        <v>154</v>
      </c>
      <c r="C8" s="10" t="s">
        <v>32</v>
      </c>
      <c r="D8" s="47">
        <f t="shared" si="1"/>
        <v>371.69</v>
      </c>
      <c r="E8" s="47">
        <v>250</v>
      </c>
      <c r="F8" s="47">
        <v>121.69</v>
      </c>
      <c r="G8" s="47"/>
      <c r="H8" s="47">
        <v>343.48</v>
      </c>
      <c r="I8" s="53">
        <f t="shared" si="0"/>
        <v>0.92410341951626362</v>
      </c>
      <c r="J8" s="10">
        <v>87.41</v>
      </c>
      <c r="K8" s="4"/>
    </row>
    <row r="9" spans="1:11" ht="30" customHeight="1" x14ac:dyDescent="0.15">
      <c r="A9" s="10">
        <v>5</v>
      </c>
      <c r="B9" s="49" t="s">
        <v>155</v>
      </c>
      <c r="C9" s="10" t="s">
        <v>32</v>
      </c>
      <c r="D9" s="47">
        <f t="shared" si="1"/>
        <v>448.07</v>
      </c>
      <c r="E9" s="47">
        <v>300</v>
      </c>
      <c r="F9" s="47">
        <v>148.07</v>
      </c>
      <c r="G9" s="47"/>
      <c r="H9" s="47">
        <v>120.3</v>
      </c>
      <c r="I9" s="53">
        <f t="shared" si="0"/>
        <v>0.26848483495882342</v>
      </c>
      <c r="J9" s="10">
        <v>92.69</v>
      </c>
      <c r="K9" s="4"/>
    </row>
    <row r="10" spans="1:11" ht="30" customHeight="1" x14ac:dyDescent="0.15">
      <c r="A10" s="10">
        <v>6</v>
      </c>
      <c r="B10" s="49" t="s">
        <v>156</v>
      </c>
      <c r="C10" s="10" t="s">
        <v>32</v>
      </c>
      <c r="D10" s="47">
        <f t="shared" si="1"/>
        <v>231.35</v>
      </c>
      <c r="E10" s="47">
        <v>220</v>
      </c>
      <c r="F10" s="47">
        <v>11.35</v>
      </c>
      <c r="G10" s="47"/>
      <c r="H10" s="47">
        <v>230.42</v>
      </c>
      <c r="I10" s="53">
        <f t="shared" si="0"/>
        <v>0.99598011670628916</v>
      </c>
      <c r="J10" s="10">
        <v>99.96</v>
      </c>
      <c r="K10" s="4"/>
    </row>
    <row r="11" spans="1:11" ht="30" customHeight="1" x14ac:dyDescent="0.15">
      <c r="A11" s="10">
        <v>7</v>
      </c>
      <c r="B11" s="49" t="s">
        <v>157</v>
      </c>
      <c r="C11" s="10" t="s">
        <v>32</v>
      </c>
      <c r="D11" s="47">
        <f t="shared" si="1"/>
        <v>943.24</v>
      </c>
      <c r="E11" s="47">
        <v>858</v>
      </c>
      <c r="F11" s="47">
        <v>85.24</v>
      </c>
      <c r="G11" s="47"/>
      <c r="H11" s="47">
        <v>825.12</v>
      </c>
      <c r="I11" s="53">
        <f t="shared" si="0"/>
        <v>0.87477206225350923</v>
      </c>
      <c r="J11" s="10">
        <v>97.7</v>
      </c>
      <c r="K11" s="4"/>
    </row>
    <row r="12" spans="1:11" ht="30" customHeight="1" x14ac:dyDescent="0.15">
      <c r="A12" s="10">
        <v>8</v>
      </c>
      <c r="B12" s="49" t="s">
        <v>158</v>
      </c>
      <c r="C12" s="10" t="s">
        <v>32</v>
      </c>
      <c r="D12" s="47">
        <f t="shared" si="1"/>
        <v>1048.26</v>
      </c>
      <c r="E12" s="47">
        <v>950</v>
      </c>
      <c r="F12" s="47">
        <v>98.26</v>
      </c>
      <c r="G12" s="47"/>
      <c r="H12" s="47">
        <v>1048.26</v>
      </c>
      <c r="I12" s="53">
        <f t="shared" si="0"/>
        <v>1</v>
      </c>
      <c r="J12" s="10">
        <v>100</v>
      </c>
      <c r="K12" s="4"/>
    </row>
    <row r="13" spans="1:11" ht="30" customHeight="1" x14ac:dyDescent="0.15">
      <c r="A13" s="10">
        <v>9</v>
      </c>
      <c r="B13" s="49" t="s">
        <v>159</v>
      </c>
      <c r="C13" s="10" t="s">
        <v>32</v>
      </c>
      <c r="D13" s="47">
        <f t="shared" si="1"/>
        <v>285.15999999999997</v>
      </c>
      <c r="E13" s="47">
        <v>250</v>
      </c>
      <c r="F13" s="47">
        <v>35.159999999999997</v>
      </c>
      <c r="G13" s="47"/>
      <c r="H13" s="47">
        <v>284.41000000000003</v>
      </c>
      <c r="I13" s="53">
        <f t="shared" si="0"/>
        <v>0.99736989760134687</v>
      </c>
      <c r="J13" s="10">
        <v>99.97</v>
      </c>
      <c r="K13" s="4"/>
    </row>
    <row r="14" spans="1:11" ht="30" customHeight="1" x14ac:dyDescent="0.15">
      <c r="A14" s="10">
        <v>10</v>
      </c>
      <c r="B14" s="49" t="s">
        <v>160</v>
      </c>
      <c r="C14" s="10" t="s">
        <v>32</v>
      </c>
      <c r="D14" s="47">
        <v>43751.71</v>
      </c>
      <c r="E14" s="47">
        <v>42052.42</v>
      </c>
      <c r="F14" s="50">
        <v>1699.29</v>
      </c>
      <c r="G14" s="50"/>
      <c r="H14" s="47">
        <v>38317.39</v>
      </c>
      <c r="I14" s="53">
        <f t="shared" si="0"/>
        <v>0.87579182619376472</v>
      </c>
      <c r="J14" s="10">
        <v>93.8</v>
      </c>
      <c r="K14" s="4"/>
    </row>
    <row r="15" spans="1:11" ht="30" customHeight="1" x14ac:dyDescent="0.15">
      <c r="A15" s="10">
        <v>11</v>
      </c>
      <c r="B15" s="49" t="s">
        <v>161</v>
      </c>
      <c r="C15" s="10" t="s">
        <v>32</v>
      </c>
      <c r="D15" s="47">
        <v>100</v>
      </c>
      <c r="E15" s="47">
        <v>100</v>
      </c>
      <c r="F15" s="47"/>
      <c r="G15" s="47"/>
      <c r="H15" s="47">
        <v>84.84</v>
      </c>
      <c r="I15" s="53">
        <f t="shared" si="0"/>
        <v>0.84840000000000004</v>
      </c>
      <c r="J15" s="10">
        <v>98.48</v>
      </c>
      <c r="K15" s="4"/>
    </row>
    <row r="16" spans="1:11" ht="30" customHeight="1" x14ac:dyDescent="0.15">
      <c r="A16" s="10">
        <v>12</v>
      </c>
      <c r="B16" s="49" t="s">
        <v>162</v>
      </c>
      <c r="C16" s="10" t="s">
        <v>32</v>
      </c>
      <c r="D16" s="47">
        <v>23703.01</v>
      </c>
      <c r="E16" s="47">
        <v>22398.92</v>
      </c>
      <c r="F16" s="47">
        <v>1001.78</v>
      </c>
      <c r="G16" s="47">
        <v>302.31</v>
      </c>
      <c r="H16" s="47">
        <v>21152.62</v>
      </c>
      <c r="I16" s="53">
        <f t="shared" si="0"/>
        <v>0.89240227296026964</v>
      </c>
      <c r="J16" s="10">
        <v>96.9</v>
      </c>
      <c r="K16" s="4"/>
    </row>
    <row r="17" spans="1:11" ht="30" customHeight="1" x14ac:dyDescent="0.15">
      <c r="A17" s="10">
        <v>13</v>
      </c>
      <c r="B17" s="49" t="s">
        <v>163</v>
      </c>
      <c r="C17" s="10" t="s">
        <v>32</v>
      </c>
      <c r="D17" s="47">
        <v>5030.57</v>
      </c>
      <c r="E17" s="47">
        <v>4422</v>
      </c>
      <c r="F17" s="47">
        <v>608.57000000000005</v>
      </c>
      <c r="G17" s="47"/>
      <c r="H17" s="47">
        <v>2637.48</v>
      </c>
      <c r="I17" s="53">
        <f t="shared" si="0"/>
        <v>0.52429048795663313</v>
      </c>
      <c r="J17" s="10">
        <v>93.2</v>
      </c>
      <c r="K17" s="4"/>
    </row>
    <row r="18" spans="1:11" ht="30" customHeight="1" x14ac:dyDescent="0.15">
      <c r="A18" s="10">
        <v>14</v>
      </c>
      <c r="B18" s="49" t="s">
        <v>164</v>
      </c>
      <c r="C18" s="10" t="s">
        <v>32</v>
      </c>
      <c r="D18" s="47">
        <v>16463.650000000001</v>
      </c>
      <c r="E18" s="47">
        <f>'14、全省法院两庭建设费'!D7</f>
        <v>14280</v>
      </c>
      <c r="F18" s="47">
        <f>'14、全省法院两庭建设费'!D8</f>
        <v>2183.65</v>
      </c>
      <c r="G18" s="47"/>
      <c r="H18" s="47">
        <f>'14、全省法院两庭建设费'!F6</f>
        <v>13107.79</v>
      </c>
      <c r="I18" s="53">
        <f t="shared" si="0"/>
        <v>0.79616549185630159</v>
      </c>
      <c r="J18" s="10">
        <v>93.96</v>
      </c>
      <c r="K18" s="4"/>
    </row>
    <row r="19" spans="1:11" ht="30" customHeight="1" x14ac:dyDescent="0.15">
      <c r="A19" s="10">
        <v>15</v>
      </c>
      <c r="B19" s="49" t="s">
        <v>165</v>
      </c>
      <c r="C19" s="10" t="s">
        <v>32</v>
      </c>
      <c r="D19" s="47">
        <v>10724.96</v>
      </c>
      <c r="E19" s="47">
        <f>'15、全省法院智慧法院建设费'!D7</f>
        <v>6720</v>
      </c>
      <c r="F19" s="47">
        <f>'15、全省法院智慧法院建设费'!D8</f>
        <v>4004.96</v>
      </c>
      <c r="G19" s="47"/>
      <c r="H19" s="47">
        <f>'15、全省法院智慧法院建设费'!F6</f>
        <v>7341.38</v>
      </c>
      <c r="I19" s="53">
        <f t="shared" ref="I19:I25" si="2">H19/D19</f>
        <v>0.68451350867509064</v>
      </c>
      <c r="J19" s="10">
        <v>89.8</v>
      </c>
      <c r="K19" s="4"/>
    </row>
    <row r="20" spans="1:11" ht="30" customHeight="1" x14ac:dyDescent="0.15">
      <c r="A20" s="10">
        <v>16</v>
      </c>
      <c r="B20" s="49" t="s">
        <v>166</v>
      </c>
      <c r="C20" s="10" t="s">
        <v>32</v>
      </c>
      <c r="D20" s="47">
        <v>922.32</v>
      </c>
      <c r="E20" s="47">
        <f>'16、培训费'!D7</f>
        <v>810</v>
      </c>
      <c r="F20" s="47">
        <f>'16、培训费'!D8</f>
        <v>112.32</v>
      </c>
      <c r="G20" s="47"/>
      <c r="H20" s="47">
        <f>'16、培训费'!F6</f>
        <v>738.28</v>
      </c>
      <c r="I20" s="53">
        <f t="shared" si="2"/>
        <v>0.80045971029577578</v>
      </c>
      <c r="J20" s="10">
        <v>94.5</v>
      </c>
      <c r="K20" s="4"/>
    </row>
    <row r="21" spans="1:11" ht="30" customHeight="1" x14ac:dyDescent="0.15">
      <c r="A21" s="10">
        <v>17</v>
      </c>
      <c r="B21" s="49" t="s">
        <v>167</v>
      </c>
      <c r="C21" s="10" t="s">
        <v>32</v>
      </c>
      <c r="D21" s="47">
        <v>52</v>
      </c>
      <c r="E21" s="47">
        <f>'17、法庭运行维护费本级'!D6</f>
        <v>52</v>
      </c>
      <c r="F21" s="47"/>
      <c r="G21" s="47"/>
      <c r="H21" s="47">
        <v>52</v>
      </c>
      <c r="I21" s="53">
        <f t="shared" si="2"/>
        <v>1</v>
      </c>
      <c r="J21" s="10">
        <v>100</v>
      </c>
      <c r="K21" s="4"/>
    </row>
    <row r="22" spans="1:11" ht="30" customHeight="1" x14ac:dyDescent="0.15">
      <c r="A22" s="10">
        <v>18</v>
      </c>
      <c r="B22" s="49" t="s">
        <v>168</v>
      </c>
      <c r="C22" s="10" t="s">
        <v>32</v>
      </c>
      <c r="D22" s="47">
        <v>5030.57</v>
      </c>
      <c r="E22" s="47">
        <f>'18、法庭运行维护费部门本级'!D7</f>
        <v>4422</v>
      </c>
      <c r="F22" s="47">
        <f>'18、法庭运行维护费部门本级'!D8</f>
        <v>608.57000000000005</v>
      </c>
      <c r="G22" s="47"/>
      <c r="H22" s="47">
        <f>'18、法庭运行维护费部门本级'!F6</f>
        <v>2637.48</v>
      </c>
      <c r="I22" s="53">
        <f t="shared" si="2"/>
        <v>0.52429048795663313</v>
      </c>
      <c r="J22" s="10">
        <v>90.19</v>
      </c>
      <c r="K22" s="4"/>
    </row>
    <row r="23" spans="1:11" ht="30" customHeight="1" x14ac:dyDescent="0.15">
      <c r="A23" s="10">
        <v>19</v>
      </c>
      <c r="B23" s="49" t="s">
        <v>169</v>
      </c>
      <c r="C23" s="10" t="s">
        <v>32</v>
      </c>
      <c r="D23" s="47">
        <v>109.72</v>
      </c>
      <c r="E23" s="47">
        <f>'19、陈列馆运行维护及业务费'!F7</f>
        <v>80</v>
      </c>
      <c r="F23" s="47">
        <f>'19、陈列馆运行维护及业务费'!F8</f>
        <v>29.72</v>
      </c>
      <c r="G23" s="47"/>
      <c r="H23" s="47">
        <f>'19、陈列馆运行维护及业务费'!H6</f>
        <v>67.22</v>
      </c>
      <c r="I23" s="53">
        <f t="shared" si="2"/>
        <v>0.6126503827925629</v>
      </c>
      <c r="J23" s="10">
        <v>66.13</v>
      </c>
      <c r="K23" s="4"/>
    </row>
    <row r="24" spans="1:11" ht="30" customHeight="1" x14ac:dyDescent="0.15">
      <c r="A24" s="10">
        <v>20</v>
      </c>
      <c r="B24" s="49" t="s">
        <v>170</v>
      </c>
      <c r="C24" s="10" t="s">
        <v>32</v>
      </c>
      <c r="D24" s="47">
        <v>541.97</v>
      </c>
      <c r="E24" s="47">
        <f>'20、办公用房租赁费'!D7</f>
        <v>491</v>
      </c>
      <c r="F24" s="47">
        <f>'20、办公用房租赁费'!D8</f>
        <v>50.97</v>
      </c>
      <c r="G24" s="47"/>
      <c r="H24" s="47">
        <f>'20、办公用房租赁费'!F6</f>
        <v>500</v>
      </c>
      <c r="I24" s="53">
        <f t="shared" si="2"/>
        <v>0.92256028931490663</v>
      </c>
      <c r="J24" s="10">
        <v>99.2</v>
      </c>
      <c r="K24" s="4"/>
    </row>
    <row r="25" spans="1:11" ht="30" customHeight="1" x14ac:dyDescent="0.15">
      <c r="A25" s="10">
        <v>21</v>
      </c>
      <c r="B25" s="49" t="s">
        <v>171</v>
      </c>
      <c r="C25" s="10" t="s">
        <v>32</v>
      </c>
      <c r="D25" s="47">
        <v>60</v>
      </c>
      <c r="E25" s="47">
        <f>'21、电费'!D7</f>
        <v>60</v>
      </c>
      <c r="F25" s="47"/>
      <c r="G25" s="47"/>
      <c r="H25" s="47">
        <v>60</v>
      </c>
      <c r="I25" s="53">
        <f t="shared" si="2"/>
        <v>1</v>
      </c>
      <c r="J25" s="10">
        <v>99</v>
      </c>
      <c r="K25" s="4"/>
    </row>
    <row r="26" spans="1:11" ht="30" customHeight="1" x14ac:dyDescent="0.15">
      <c r="A26" s="10"/>
      <c r="B26" s="49"/>
      <c r="C26" s="10"/>
      <c r="D26" s="47"/>
      <c r="E26" s="47"/>
      <c r="F26" s="47"/>
      <c r="G26" s="47"/>
      <c r="H26" s="47"/>
      <c r="I26" s="53"/>
      <c r="J26" s="10"/>
      <c r="K26" s="4"/>
    </row>
    <row r="27" spans="1:11" ht="30" customHeight="1" x14ac:dyDescent="0.15">
      <c r="A27" s="10"/>
      <c r="B27" s="49"/>
      <c r="C27" s="10"/>
      <c r="D27" s="47"/>
      <c r="E27" s="47"/>
      <c r="F27" s="47"/>
      <c r="G27" s="47"/>
      <c r="H27" s="47"/>
      <c r="I27" s="53"/>
      <c r="J27" s="10"/>
      <c r="K27" s="4"/>
    </row>
    <row r="28" spans="1:11" ht="30" customHeight="1" x14ac:dyDescent="0.15">
      <c r="A28" s="10"/>
      <c r="B28" s="49"/>
      <c r="C28" s="10"/>
      <c r="D28" s="47"/>
      <c r="E28" s="47"/>
      <c r="F28" s="47"/>
      <c r="G28" s="47"/>
      <c r="H28" s="47"/>
      <c r="I28" s="53"/>
      <c r="J28" s="10"/>
      <c r="K28" s="4"/>
    </row>
    <row r="29" spans="1:11" s="43" customFormat="1" ht="30" customHeight="1" x14ac:dyDescent="0.15">
      <c r="A29" s="45"/>
      <c r="B29" s="45" t="s">
        <v>172</v>
      </c>
      <c r="C29" s="51"/>
      <c r="D29" s="52">
        <f>SUM(D5:D26)</f>
        <v>114838.98000000001</v>
      </c>
      <c r="E29" s="52">
        <f>SUM(E5:E26)</f>
        <v>102849.34</v>
      </c>
      <c r="F29" s="52">
        <f>SUM(F5:F26)</f>
        <v>11687.329999999998</v>
      </c>
      <c r="G29" s="52">
        <f>SUM(G5:G26)</f>
        <v>302.31</v>
      </c>
      <c r="H29" s="52">
        <f>SUM(H5:H26)</f>
        <v>93297.969999999987</v>
      </c>
      <c r="I29" s="54">
        <f>H29/D29</f>
        <v>0.81242423086655746</v>
      </c>
      <c r="J29" s="55">
        <v>94.4</v>
      </c>
      <c r="K29" s="51"/>
    </row>
  </sheetData>
  <mergeCells count="10">
    <mergeCell ref="A1:K1"/>
    <mergeCell ref="D2:I2"/>
    <mergeCell ref="D3:G3"/>
    <mergeCell ref="A2:A4"/>
    <mergeCell ref="B2:B4"/>
    <mergeCell ref="C2:C4"/>
    <mergeCell ref="H3:H4"/>
    <mergeCell ref="I3:I4"/>
    <mergeCell ref="J2:J4"/>
    <mergeCell ref="K2:K4"/>
  </mergeCells>
  <phoneticPr fontId="40" type="noConversion"/>
  <printOptions horizontalCentered="1"/>
  <pageMargins left="0.75138888888888899" right="0.75138888888888899" top="1" bottom="1" header="0.5" footer="0.5"/>
  <pageSetup paperSize="9" scale="8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topLeftCell="A10" workbookViewId="0">
      <selection activeCell="H24" sqref="H24"/>
    </sheetView>
  </sheetViews>
  <sheetFormatPr defaultColWidth="9" defaultRowHeight="13.5" x14ac:dyDescent="0.15"/>
  <cols>
    <col min="1" max="1" width="9.875" customWidth="1"/>
    <col min="2" max="2" width="10.375" customWidth="1"/>
    <col min="3" max="3" width="11.5" customWidth="1"/>
    <col min="4" max="4" width="9.625" customWidth="1"/>
    <col min="5" max="5" width="13.875" customWidth="1"/>
    <col min="6" max="6" width="2.375" customWidth="1"/>
    <col min="7" max="7" width="12" customWidth="1"/>
    <col min="8" max="8" width="10.125" customWidth="1"/>
    <col min="9" max="9" width="6.875" customWidth="1"/>
    <col min="10" max="10" width="0.875" customWidth="1"/>
    <col min="11" max="11" width="9.5" customWidth="1"/>
    <col min="12" max="12" width="1" customWidth="1"/>
    <col min="13" max="13" width="9.375" customWidth="1"/>
    <col min="14" max="14" width="11.25" customWidth="1"/>
  </cols>
  <sheetData>
    <row r="1" spans="1:14" ht="42" customHeight="1" x14ac:dyDescent="0.15">
      <c r="A1" s="134" t="s">
        <v>173</v>
      </c>
      <c r="B1" s="134"/>
      <c r="C1" s="134"/>
      <c r="D1" s="134"/>
      <c r="E1" s="134"/>
      <c r="F1" s="134"/>
      <c r="G1" s="134"/>
      <c r="H1" s="134"/>
      <c r="I1" s="134"/>
      <c r="J1" s="134"/>
      <c r="K1" s="134"/>
      <c r="L1" s="134"/>
      <c r="M1" s="134"/>
      <c r="N1" s="134"/>
    </row>
    <row r="2" spans="1:14" ht="15" customHeight="1" x14ac:dyDescent="0.15">
      <c r="A2" s="135" t="s">
        <v>140</v>
      </c>
      <c r="B2" s="135"/>
      <c r="C2" s="135" t="s">
        <v>174</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32</v>
      </c>
      <c r="K3" s="135"/>
      <c r="L3" s="135"/>
      <c r="M3" s="135"/>
      <c r="N3" s="135"/>
    </row>
    <row r="4" spans="1:14" ht="9"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9"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36">
        <f>SUM(E7:E9)</f>
        <v>30</v>
      </c>
      <c r="F6" s="137">
        <f>SUM(F7:G9)</f>
        <v>30</v>
      </c>
      <c r="G6" s="137"/>
      <c r="H6" s="137">
        <f>SUM(H7:I9)</f>
        <v>19.5</v>
      </c>
      <c r="I6" s="137"/>
      <c r="J6" s="135">
        <v>10</v>
      </c>
      <c r="K6" s="135"/>
      <c r="L6" s="138">
        <f>H6/F6</f>
        <v>0.65</v>
      </c>
      <c r="M6" s="138"/>
      <c r="N6" s="1">
        <v>6.5</v>
      </c>
    </row>
    <row r="7" spans="1:14" ht="15" customHeight="1" x14ac:dyDescent="0.15">
      <c r="A7" s="135"/>
      <c r="B7" s="135"/>
      <c r="C7" s="135" t="s">
        <v>180</v>
      </c>
      <c r="D7" s="135"/>
      <c r="E7" s="36">
        <v>30</v>
      </c>
      <c r="F7" s="137">
        <v>30</v>
      </c>
      <c r="G7" s="137"/>
      <c r="H7" s="137">
        <v>19.5</v>
      </c>
      <c r="I7" s="137"/>
      <c r="J7" s="135" t="s">
        <v>42</v>
      </c>
      <c r="K7" s="135"/>
      <c r="L7" s="135"/>
      <c r="M7" s="135"/>
      <c r="N7" s="1" t="s">
        <v>42</v>
      </c>
    </row>
    <row r="8" spans="1:14" ht="15" customHeight="1" x14ac:dyDescent="0.15">
      <c r="A8" s="135"/>
      <c r="B8" s="135"/>
      <c r="C8" s="135" t="s">
        <v>181</v>
      </c>
      <c r="D8" s="135"/>
      <c r="E8" s="36"/>
      <c r="F8" s="137"/>
      <c r="G8" s="137"/>
      <c r="H8" s="137"/>
      <c r="I8" s="137"/>
      <c r="J8" s="135" t="s">
        <v>42</v>
      </c>
      <c r="K8" s="135"/>
      <c r="L8" s="135"/>
      <c r="M8" s="135"/>
      <c r="N8" s="1" t="s">
        <v>42</v>
      </c>
    </row>
    <row r="9" spans="1:14" ht="15" customHeight="1" x14ac:dyDescent="0.15">
      <c r="A9" s="135"/>
      <c r="B9" s="135"/>
      <c r="C9" s="135" t="s">
        <v>150</v>
      </c>
      <c r="D9" s="135"/>
      <c r="E9" s="1"/>
      <c r="F9" s="135"/>
      <c r="G9" s="135"/>
      <c r="H9" s="135"/>
      <c r="I9" s="135"/>
      <c r="J9" s="135" t="s">
        <v>42</v>
      </c>
      <c r="K9" s="135"/>
      <c r="L9" s="135"/>
      <c r="M9" s="135"/>
      <c r="N9" s="1" t="s">
        <v>42</v>
      </c>
    </row>
    <row r="10" spans="1:14" ht="15" customHeight="1" x14ac:dyDescent="0.15">
      <c r="A10" s="135" t="s">
        <v>182</v>
      </c>
      <c r="B10" s="139" t="s">
        <v>45</v>
      </c>
      <c r="C10" s="139"/>
      <c r="D10" s="139"/>
      <c r="E10" s="139"/>
      <c r="F10" s="139"/>
      <c r="G10" s="139"/>
      <c r="H10" s="139" t="s">
        <v>183</v>
      </c>
      <c r="I10" s="139"/>
      <c r="J10" s="139"/>
      <c r="K10" s="139"/>
      <c r="L10" s="139"/>
      <c r="M10" s="139"/>
      <c r="N10" s="139"/>
    </row>
    <row r="11" spans="1:14" ht="50.1" customHeight="1" x14ac:dyDescent="0.15">
      <c r="A11" s="135"/>
      <c r="B11" s="139" t="s">
        <v>184</v>
      </c>
      <c r="C11" s="139"/>
      <c r="D11" s="139"/>
      <c r="E11" s="139"/>
      <c r="F11" s="139"/>
      <c r="G11" s="139"/>
      <c r="H11" s="139" t="s">
        <v>185</v>
      </c>
      <c r="I11" s="139"/>
      <c r="J11" s="139"/>
      <c r="K11" s="139"/>
      <c r="L11" s="139"/>
      <c r="M11" s="139"/>
      <c r="N11" s="139"/>
    </row>
    <row r="12" spans="1:14" ht="18.95"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5" customHeight="1" x14ac:dyDescent="0.15">
      <c r="A13" s="148"/>
      <c r="B13" s="140" t="s">
        <v>187</v>
      </c>
      <c r="C13" s="140" t="s">
        <v>188</v>
      </c>
      <c r="D13" s="141" t="s">
        <v>189</v>
      </c>
      <c r="E13" s="141"/>
      <c r="F13" s="141"/>
      <c r="G13" s="37" t="s">
        <v>190</v>
      </c>
      <c r="H13" s="37" t="s">
        <v>191</v>
      </c>
      <c r="I13" s="140">
        <v>6.25</v>
      </c>
      <c r="J13" s="140"/>
      <c r="K13" s="140">
        <v>6.25</v>
      </c>
      <c r="L13" s="140"/>
      <c r="M13" s="140"/>
      <c r="N13" s="140"/>
    </row>
    <row r="14" spans="1:14" ht="15" customHeight="1" x14ac:dyDescent="0.15">
      <c r="A14" s="148"/>
      <c r="B14" s="140"/>
      <c r="C14" s="140"/>
      <c r="D14" s="141" t="s">
        <v>192</v>
      </c>
      <c r="E14" s="141"/>
      <c r="F14" s="141"/>
      <c r="G14" s="37" t="s">
        <v>193</v>
      </c>
      <c r="H14" s="37" t="s">
        <v>194</v>
      </c>
      <c r="I14" s="140">
        <v>6.25</v>
      </c>
      <c r="J14" s="140"/>
      <c r="K14" s="140">
        <v>6.25</v>
      </c>
      <c r="L14" s="140"/>
      <c r="M14" s="140"/>
      <c r="N14" s="140"/>
    </row>
    <row r="15" spans="1:14" ht="15" customHeight="1" x14ac:dyDescent="0.15">
      <c r="A15" s="148"/>
      <c r="B15" s="140"/>
      <c r="C15" s="140"/>
      <c r="D15" s="141" t="s">
        <v>195</v>
      </c>
      <c r="E15" s="141"/>
      <c r="F15" s="141"/>
      <c r="G15" s="37" t="s">
        <v>196</v>
      </c>
      <c r="H15" s="37" t="s">
        <v>197</v>
      </c>
      <c r="I15" s="140">
        <v>6.25</v>
      </c>
      <c r="J15" s="140"/>
      <c r="K15" s="140">
        <v>6.25</v>
      </c>
      <c r="L15" s="140"/>
      <c r="M15" s="140"/>
      <c r="N15" s="140"/>
    </row>
    <row r="16" spans="1:14" ht="15" customHeight="1" x14ac:dyDescent="0.15">
      <c r="A16" s="148"/>
      <c r="B16" s="140"/>
      <c r="C16" s="140"/>
      <c r="D16" s="141" t="s">
        <v>198</v>
      </c>
      <c r="E16" s="141"/>
      <c r="F16" s="141"/>
      <c r="G16" s="37" t="s">
        <v>193</v>
      </c>
      <c r="H16" s="37" t="s">
        <v>194</v>
      </c>
      <c r="I16" s="140">
        <v>6.25</v>
      </c>
      <c r="J16" s="140"/>
      <c r="K16" s="140">
        <v>6.25</v>
      </c>
      <c r="L16" s="140"/>
      <c r="M16" s="140"/>
      <c r="N16" s="140"/>
    </row>
    <row r="17" spans="1:14" ht="15" customHeight="1" x14ac:dyDescent="0.15">
      <c r="A17" s="148"/>
      <c r="B17" s="140"/>
      <c r="C17" s="140" t="s">
        <v>199</v>
      </c>
      <c r="D17" s="141" t="s">
        <v>200</v>
      </c>
      <c r="E17" s="141"/>
      <c r="F17" s="141"/>
      <c r="G17" s="37" t="s">
        <v>65</v>
      </c>
      <c r="H17" s="40">
        <v>1</v>
      </c>
      <c r="I17" s="140">
        <v>6.25</v>
      </c>
      <c r="J17" s="140"/>
      <c r="K17" s="140">
        <v>6.25</v>
      </c>
      <c r="L17" s="140"/>
      <c r="M17" s="140"/>
      <c r="N17" s="140"/>
    </row>
    <row r="18" spans="1:14" ht="15" customHeight="1" x14ac:dyDescent="0.15">
      <c r="A18" s="148"/>
      <c r="B18" s="140"/>
      <c r="C18" s="140"/>
      <c r="D18" s="141" t="s">
        <v>201</v>
      </c>
      <c r="E18" s="141"/>
      <c r="F18" s="141"/>
      <c r="G18" s="37" t="s">
        <v>65</v>
      </c>
      <c r="H18" s="40">
        <v>1</v>
      </c>
      <c r="I18" s="140">
        <v>6.25</v>
      </c>
      <c r="J18" s="140"/>
      <c r="K18" s="140">
        <v>6.25</v>
      </c>
      <c r="L18" s="140"/>
      <c r="M18" s="140"/>
      <c r="N18" s="140"/>
    </row>
    <row r="19" spans="1:14" ht="15" customHeight="1" x14ac:dyDescent="0.15">
      <c r="A19" s="148"/>
      <c r="B19" s="140"/>
      <c r="C19" s="37" t="s">
        <v>202</v>
      </c>
      <c r="D19" s="141" t="s">
        <v>203</v>
      </c>
      <c r="E19" s="141"/>
      <c r="F19" s="141"/>
      <c r="G19" s="37" t="s">
        <v>105</v>
      </c>
      <c r="H19" s="40">
        <v>1</v>
      </c>
      <c r="I19" s="140">
        <v>6.25</v>
      </c>
      <c r="J19" s="140"/>
      <c r="K19" s="140">
        <v>6.25</v>
      </c>
      <c r="L19" s="140"/>
      <c r="M19" s="140"/>
      <c r="N19" s="140"/>
    </row>
    <row r="20" spans="1:14" ht="15" customHeight="1" x14ac:dyDescent="0.15">
      <c r="A20" s="148"/>
      <c r="B20" s="140"/>
      <c r="C20" s="37" t="s">
        <v>204</v>
      </c>
      <c r="D20" s="141" t="s">
        <v>108</v>
      </c>
      <c r="E20" s="141"/>
      <c r="F20" s="141"/>
      <c r="G20" s="37" t="s">
        <v>205</v>
      </c>
      <c r="H20" s="40">
        <v>1</v>
      </c>
      <c r="I20" s="140">
        <v>6.25</v>
      </c>
      <c r="J20" s="140"/>
      <c r="K20" s="140">
        <v>6.25</v>
      </c>
      <c r="L20" s="140"/>
      <c r="M20" s="140"/>
      <c r="N20" s="140"/>
    </row>
    <row r="21" spans="1:14" ht="15" customHeight="1" x14ac:dyDescent="0.15">
      <c r="A21" s="148"/>
      <c r="B21" s="140" t="s">
        <v>206</v>
      </c>
      <c r="C21" s="140" t="s">
        <v>207</v>
      </c>
      <c r="D21" s="141" t="s">
        <v>208</v>
      </c>
      <c r="E21" s="141"/>
      <c r="F21" s="141"/>
      <c r="G21" s="37" t="s">
        <v>209</v>
      </c>
      <c r="H21" s="40">
        <v>1</v>
      </c>
      <c r="I21" s="140">
        <v>7.5</v>
      </c>
      <c r="J21" s="140"/>
      <c r="K21" s="140">
        <v>7.5</v>
      </c>
      <c r="L21" s="140"/>
      <c r="M21" s="140"/>
      <c r="N21" s="140"/>
    </row>
    <row r="22" spans="1:14" ht="15" customHeight="1" x14ac:dyDescent="0.15">
      <c r="A22" s="148"/>
      <c r="B22" s="140"/>
      <c r="C22" s="140"/>
      <c r="D22" s="141" t="s">
        <v>210</v>
      </c>
      <c r="E22" s="141"/>
      <c r="F22" s="141"/>
      <c r="G22" s="37" t="s">
        <v>65</v>
      </c>
      <c r="H22" s="40">
        <v>1</v>
      </c>
      <c r="I22" s="140">
        <v>7.5</v>
      </c>
      <c r="J22" s="140"/>
      <c r="K22" s="140">
        <v>7.5</v>
      </c>
      <c r="L22" s="140"/>
      <c r="M22" s="140"/>
      <c r="N22" s="140"/>
    </row>
    <row r="23" spans="1:14" ht="15" customHeight="1" x14ac:dyDescent="0.15">
      <c r="A23" s="148"/>
      <c r="B23" s="140"/>
      <c r="C23" s="140" t="s">
        <v>211</v>
      </c>
      <c r="D23" s="141" t="s">
        <v>212</v>
      </c>
      <c r="E23" s="141"/>
      <c r="F23" s="141"/>
      <c r="G23" s="37" t="s">
        <v>65</v>
      </c>
      <c r="H23" s="40">
        <v>1</v>
      </c>
      <c r="I23" s="140">
        <v>7.5</v>
      </c>
      <c r="J23" s="140"/>
      <c r="K23" s="140">
        <v>7.5</v>
      </c>
      <c r="L23" s="140"/>
      <c r="M23" s="140"/>
      <c r="N23" s="140"/>
    </row>
    <row r="24" spans="1:14" ht="15" customHeight="1" x14ac:dyDescent="0.15">
      <c r="A24" s="148"/>
      <c r="B24" s="140"/>
      <c r="C24" s="140"/>
      <c r="D24" s="141" t="s">
        <v>213</v>
      </c>
      <c r="E24" s="141"/>
      <c r="F24" s="141"/>
      <c r="G24" s="37" t="s">
        <v>74</v>
      </c>
      <c r="H24" s="40">
        <v>1</v>
      </c>
      <c r="I24" s="140">
        <v>7.5</v>
      </c>
      <c r="J24" s="140"/>
      <c r="K24" s="140">
        <v>7.5</v>
      </c>
      <c r="L24" s="140"/>
      <c r="M24" s="140"/>
      <c r="N24" s="140"/>
    </row>
    <row r="25" spans="1:14" ht="15" customHeight="1" x14ac:dyDescent="0.15">
      <c r="A25" s="148"/>
      <c r="B25" s="140" t="s">
        <v>214</v>
      </c>
      <c r="C25" s="140" t="s">
        <v>215</v>
      </c>
      <c r="D25" s="141" t="s">
        <v>216</v>
      </c>
      <c r="E25" s="141"/>
      <c r="F25" s="141"/>
      <c r="G25" s="37" t="s">
        <v>90</v>
      </c>
      <c r="H25" s="40">
        <v>0.98</v>
      </c>
      <c r="I25" s="140">
        <v>5</v>
      </c>
      <c r="J25" s="140"/>
      <c r="K25" s="140">
        <v>5</v>
      </c>
      <c r="L25" s="140"/>
      <c r="M25" s="140"/>
      <c r="N25" s="140"/>
    </row>
    <row r="26" spans="1:14" ht="15" customHeight="1" x14ac:dyDescent="0.15">
      <c r="A26" s="148"/>
      <c r="B26" s="140"/>
      <c r="C26" s="140"/>
      <c r="D26" s="141" t="s">
        <v>217</v>
      </c>
      <c r="E26" s="141"/>
      <c r="F26" s="141"/>
      <c r="G26" s="37" t="s">
        <v>134</v>
      </c>
      <c r="H26" s="40">
        <v>0.92</v>
      </c>
      <c r="I26" s="140">
        <v>5</v>
      </c>
      <c r="J26" s="140"/>
      <c r="K26" s="140">
        <v>5</v>
      </c>
      <c r="L26" s="140"/>
      <c r="M26" s="140"/>
      <c r="N26" s="140"/>
    </row>
    <row r="27" spans="1:14" ht="15" customHeight="1" x14ac:dyDescent="0.15">
      <c r="A27" s="142" t="s">
        <v>218</v>
      </c>
      <c r="B27" s="142"/>
      <c r="C27" s="142"/>
      <c r="D27" s="142"/>
      <c r="E27" s="142"/>
      <c r="F27" s="142"/>
      <c r="G27" s="142"/>
      <c r="H27" s="142"/>
      <c r="I27" s="142">
        <v>100</v>
      </c>
      <c r="J27" s="142"/>
      <c r="K27" s="142">
        <f>SUM(K13:K26)+N6</f>
        <v>96.5</v>
      </c>
      <c r="L27" s="142"/>
      <c r="M27" s="143" t="s">
        <v>136</v>
      </c>
      <c r="N27" s="144"/>
    </row>
    <row r="28" spans="1:14" x14ac:dyDescent="0.15">
      <c r="A28" s="3" t="s">
        <v>219</v>
      </c>
      <c r="B28" s="145" t="s">
        <v>220</v>
      </c>
      <c r="C28" s="146"/>
      <c r="D28" s="146"/>
      <c r="E28" s="146"/>
      <c r="F28" s="146"/>
      <c r="G28" s="146"/>
      <c r="H28" s="146"/>
      <c r="I28" s="146"/>
      <c r="J28" s="146"/>
      <c r="K28" s="146"/>
      <c r="L28" s="146"/>
      <c r="M28" s="146"/>
      <c r="N28" s="147"/>
    </row>
    <row r="29" spans="1:14" ht="15.95" customHeight="1" x14ac:dyDescent="0.15"/>
  </sheetData>
  <mergeCells count="114">
    <mergeCell ref="A27:H27"/>
    <mergeCell ref="I27:J27"/>
    <mergeCell ref="K27:L27"/>
    <mergeCell ref="M27:N27"/>
    <mergeCell ref="B28:N28"/>
    <mergeCell ref="A10:A11"/>
    <mergeCell ref="A12:A26"/>
    <mergeCell ref="B13:B20"/>
    <mergeCell ref="B21:B24"/>
    <mergeCell ref="B25:B26"/>
    <mergeCell ref="C13:C16"/>
    <mergeCell ref="C17:C18"/>
    <mergeCell ref="C21:C22"/>
    <mergeCell ref="C23:C24"/>
    <mergeCell ref="C25:C26"/>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40" type="noConversion"/>
  <printOptions horizontalCentered="1"/>
  <pageMargins left="0.75138888888888899" right="0.75138888888888899" top="0.78680555555555598" bottom="0.78680555555555598" header="0.5" footer="0.5"/>
  <pageSetup paperSize="9" scale="10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topLeftCell="A16" workbookViewId="0">
      <selection activeCell="I29" sqref="I29"/>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1" customHeight="1" x14ac:dyDescent="0.15">
      <c r="A1" s="128" t="s">
        <v>221</v>
      </c>
      <c r="B1" s="128"/>
      <c r="C1" s="128"/>
      <c r="D1" s="128"/>
      <c r="E1" s="128"/>
      <c r="F1" s="128"/>
      <c r="G1" s="128"/>
      <c r="H1" s="128"/>
      <c r="I1" s="128"/>
      <c r="J1" s="128"/>
      <c r="K1" s="128"/>
    </row>
    <row r="2" spans="1:11" ht="21" customHeight="1" x14ac:dyDescent="0.15">
      <c r="A2" s="14" t="s">
        <v>222</v>
      </c>
      <c r="B2" s="149" t="s">
        <v>223</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6.1" customHeight="1" x14ac:dyDescent="0.15">
      <c r="A5" s="149"/>
      <c r="B5" s="149"/>
      <c r="C5" s="15" t="s">
        <v>227</v>
      </c>
      <c r="D5" s="149" t="s">
        <v>228</v>
      </c>
      <c r="E5" s="149"/>
      <c r="F5" s="149" t="s">
        <v>229</v>
      </c>
      <c r="G5" s="149"/>
      <c r="H5" s="14" t="s">
        <v>230</v>
      </c>
      <c r="I5" s="149" t="s">
        <v>38</v>
      </c>
      <c r="J5" s="149"/>
      <c r="K5" s="14" t="s">
        <v>39</v>
      </c>
    </row>
    <row r="6" spans="1:11" ht="21.95" customHeight="1" x14ac:dyDescent="0.15">
      <c r="A6" s="150" t="s">
        <v>179</v>
      </c>
      <c r="B6" s="150"/>
      <c r="C6" s="16">
        <f>SUM(C7:C8)</f>
        <v>4137.7299999999996</v>
      </c>
      <c r="D6" s="151">
        <f>SUM(D7:E8)</f>
        <v>4137.7299999999996</v>
      </c>
      <c r="E6" s="151"/>
      <c r="F6" s="151">
        <f>SUM(F7:G8)</f>
        <v>2877</v>
      </c>
      <c r="G6" s="151"/>
      <c r="H6" s="17">
        <f t="shared" ref="H6:H8" si="0">F6/D6</f>
        <v>0.69530878041824873</v>
      </c>
      <c r="I6" s="149">
        <v>10</v>
      </c>
      <c r="J6" s="149"/>
      <c r="K6" s="14">
        <v>7</v>
      </c>
    </row>
    <row r="7" spans="1:11" ht="21.95" customHeight="1" x14ac:dyDescent="0.15">
      <c r="A7" s="152" t="s">
        <v>180</v>
      </c>
      <c r="B7" s="152"/>
      <c r="C7" s="16">
        <v>3250</v>
      </c>
      <c r="D7" s="151">
        <v>3250</v>
      </c>
      <c r="E7" s="151"/>
      <c r="F7" s="151">
        <v>1989.27</v>
      </c>
      <c r="G7" s="151"/>
      <c r="H7" s="17">
        <f t="shared" si="0"/>
        <v>0.61208307692307695</v>
      </c>
      <c r="I7" s="149"/>
      <c r="J7" s="149"/>
      <c r="K7" s="14"/>
    </row>
    <row r="8" spans="1:11" ht="21.95" customHeight="1" x14ac:dyDescent="0.15">
      <c r="A8" s="152" t="s">
        <v>181</v>
      </c>
      <c r="B8" s="152"/>
      <c r="C8" s="16">
        <v>887.73</v>
      </c>
      <c r="D8" s="151">
        <v>887.73</v>
      </c>
      <c r="E8" s="151"/>
      <c r="F8" s="151">
        <v>887.73</v>
      </c>
      <c r="G8" s="151"/>
      <c r="H8" s="17">
        <f t="shared" si="0"/>
        <v>1</v>
      </c>
      <c r="I8" s="149"/>
      <c r="J8" s="149"/>
      <c r="K8" s="14"/>
    </row>
    <row r="9" spans="1:11" ht="21.95" customHeight="1" x14ac:dyDescent="0.15">
      <c r="A9" s="153" t="s">
        <v>182</v>
      </c>
      <c r="B9" s="153" t="s">
        <v>45</v>
      </c>
      <c r="C9" s="153"/>
      <c r="D9" s="153"/>
      <c r="E9" s="153"/>
      <c r="F9" s="153" t="s">
        <v>183</v>
      </c>
      <c r="G9" s="153"/>
      <c r="H9" s="153"/>
      <c r="I9" s="153"/>
      <c r="J9" s="153"/>
      <c r="K9" s="153"/>
    </row>
    <row r="10" spans="1:11" ht="116.1" customHeight="1" x14ac:dyDescent="0.15">
      <c r="A10" s="153"/>
      <c r="B10" s="154" t="s">
        <v>231</v>
      </c>
      <c r="C10" s="154"/>
      <c r="D10" s="154"/>
      <c r="E10" s="154"/>
      <c r="F10" s="154" t="s">
        <v>232</v>
      </c>
      <c r="G10" s="154"/>
      <c r="H10" s="154"/>
      <c r="I10" s="154"/>
      <c r="J10" s="154"/>
      <c r="K10" s="154"/>
    </row>
    <row r="11" spans="1:11" ht="24.95" customHeight="1" x14ac:dyDescent="0.15">
      <c r="A11" s="18" t="s">
        <v>56</v>
      </c>
      <c r="B11" s="153" t="s">
        <v>57</v>
      </c>
      <c r="C11" s="153"/>
      <c r="D11" s="153" t="s">
        <v>58</v>
      </c>
      <c r="E11" s="153"/>
      <c r="F11" s="18" t="s">
        <v>59</v>
      </c>
      <c r="G11" s="18" t="s">
        <v>60</v>
      </c>
      <c r="H11" s="18" t="s">
        <v>233</v>
      </c>
      <c r="I11" s="18" t="s">
        <v>234</v>
      </c>
      <c r="J11" s="153" t="s">
        <v>61</v>
      </c>
      <c r="K11" s="153"/>
    </row>
    <row r="12" spans="1:11" ht="138" customHeight="1" x14ac:dyDescent="0.15">
      <c r="A12" s="158" t="s">
        <v>187</v>
      </c>
      <c r="B12" s="156" t="s">
        <v>188</v>
      </c>
      <c r="C12" s="156"/>
      <c r="D12" s="155" t="s">
        <v>235</v>
      </c>
      <c r="E12" s="155"/>
      <c r="F12" s="20" t="s">
        <v>236</v>
      </c>
      <c r="G12" s="20">
        <v>400</v>
      </c>
      <c r="H12" s="20">
        <v>5</v>
      </c>
      <c r="I12" s="20">
        <v>3</v>
      </c>
      <c r="J12" s="155" t="s">
        <v>237</v>
      </c>
      <c r="K12" s="155"/>
    </row>
    <row r="13" spans="1:11" ht="21" customHeight="1" x14ac:dyDescent="0.15">
      <c r="A13" s="158"/>
      <c r="B13" s="156"/>
      <c r="C13" s="156"/>
      <c r="D13" s="155" t="s">
        <v>238</v>
      </c>
      <c r="E13" s="155"/>
      <c r="F13" s="20" t="s">
        <v>239</v>
      </c>
      <c r="G13" s="32">
        <v>0.93869999999999998</v>
      </c>
      <c r="H13" s="20">
        <v>5</v>
      </c>
      <c r="I13" s="20">
        <v>5</v>
      </c>
      <c r="J13" s="155" t="s">
        <v>240</v>
      </c>
      <c r="K13" s="155"/>
    </row>
    <row r="14" spans="1:11" ht="21" customHeight="1" x14ac:dyDescent="0.15">
      <c r="A14" s="158"/>
      <c r="B14" s="156"/>
      <c r="C14" s="156"/>
      <c r="D14" s="155" t="s">
        <v>87</v>
      </c>
      <c r="E14" s="155"/>
      <c r="F14" s="20" t="s">
        <v>239</v>
      </c>
      <c r="G14" s="32">
        <v>0.83940000000000003</v>
      </c>
      <c r="H14" s="20">
        <v>5</v>
      </c>
      <c r="I14" s="20">
        <v>4</v>
      </c>
      <c r="J14" s="155" t="s">
        <v>240</v>
      </c>
      <c r="K14" s="155"/>
    </row>
    <row r="15" spans="1:11" ht="21" customHeight="1" x14ac:dyDescent="0.15">
      <c r="A15" s="158"/>
      <c r="B15" s="156"/>
      <c r="C15" s="156"/>
      <c r="D15" s="155" t="s">
        <v>91</v>
      </c>
      <c r="E15" s="155"/>
      <c r="F15" s="20" t="s">
        <v>239</v>
      </c>
      <c r="G15" s="32">
        <v>0.87090000000000001</v>
      </c>
      <c r="H15" s="20">
        <v>5</v>
      </c>
      <c r="I15" s="20">
        <v>4</v>
      </c>
      <c r="J15" s="155" t="s">
        <v>240</v>
      </c>
      <c r="K15" s="155"/>
    </row>
    <row r="16" spans="1:11" ht="21" customHeight="1" x14ac:dyDescent="0.15">
      <c r="A16" s="158"/>
      <c r="B16" s="156"/>
      <c r="C16" s="156"/>
      <c r="D16" s="155" t="s">
        <v>93</v>
      </c>
      <c r="E16" s="155"/>
      <c r="F16" s="20" t="s">
        <v>241</v>
      </c>
      <c r="G16" s="32">
        <v>0.89890000000000003</v>
      </c>
      <c r="H16" s="20">
        <v>5</v>
      </c>
      <c r="I16" s="20">
        <v>5</v>
      </c>
      <c r="J16" s="155" t="s">
        <v>240</v>
      </c>
      <c r="K16" s="155"/>
    </row>
    <row r="17" spans="1:11" ht="21" customHeight="1" x14ac:dyDescent="0.15">
      <c r="A17" s="158"/>
      <c r="B17" s="156" t="s">
        <v>199</v>
      </c>
      <c r="C17" s="156"/>
      <c r="D17" s="155" t="s">
        <v>242</v>
      </c>
      <c r="E17" s="155"/>
      <c r="F17" s="20" t="s">
        <v>65</v>
      </c>
      <c r="G17" s="22">
        <v>1</v>
      </c>
      <c r="H17" s="20">
        <v>5</v>
      </c>
      <c r="I17" s="20">
        <v>5</v>
      </c>
      <c r="J17" s="155" t="s">
        <v>240</v>
      </c>
      <c r="K17" s="155"/>
    </row>
    <row r="18" spans="1:11" ht="21" customHeight="1" x14ac:dyDescent="0.15">
      <c r="A18" s="158"/>
      <c r="B18" s="156"/>
      <c r="C18" s="156"/>
      <c r="D18" s="155" t="s">
        <v>97</v>
      </c>
      <c r="E18" s="155"/>
      <c r="F18" s="20" t="s">
        <v>239</v>
      </c>
      <c r="G18" s="32">
        <v>0.94589999999999996</v>
      </c>
      <c r="H18" s="20">
        <v>5</v>
      </c>
      <c r="I18" s="20">
        <v>5</v>
      </c>
      <c r="J18" s="155" t="s">
        <v>240</v>
      </c>
      <c r="K18" s="155"/>
    </row>
    <row r="19" spans="1:11" ht="21" customHeight="1" x14ac:dyDescent="0.15">
      <c r="A19" s="158"/>
      <c r="B19" s="156" t="s">
        <v>202</v>
      </c>
      <c r="C19" s="156"/>
      <c r="D19" s="155" t="s">
        <v>243</v>
      </c>
      <c r="E19" s="155"/>
      <c r="F19" s="20" t="s">
        <v>105</v>
      </c>
      <c r="G19" s="22">
        <v>1</v>
      </c>
      <c r="H19" s="20">
        <v>5</v>
      </c>
      <c r="I19" s="20">
        <v>5</v>
      </c>
      <c r="J19" s="155" t="s">
        <v>240</v>
      </c>
      <c r="K19" s="155"/>
    </row>
    <row r="20" spans="1:11" ht="21" customHeight="1" x14ac:dyDescent="0.15">
      <c r="A20" s="158"/>
      <c r="B20" s="156"/>
      <c r="C20" s="156"/>
      <c r="D20" s="155" t="s">
        <v>102</v>
      </c>
      <c r="E20" s="155"/>
      <c r="F20" s="20" t="s">
        <v>239</v>
      </c>
      <c r="G20" s="32">
        <v>0.99929999999999997</v>
      </c>
      <c r="H20" s="20">
        <v>5</v>
      </c>
      <c r="I20" s="20">
        <v>5</v>
      </c>
      <c r="J20" s="155" t="s">
        <v>240</v>
      </c>
      <c r="K20" s="155"/>
    </row>
    <row r="21" spans="1:11" ht="21" customHeight="1" x14ac:dyDescent="0.15">
      <c r="A21" s="158"/>
      <c r="B21" s="156" t="s">
        <v>204</v>
      </c>
      <c r="C21" s="156"/>
      <c r="D21" s="155" t="s">
        <v>108</v>
      </c>
      <c r="E21" s="155"/>
      <c r="F21" s="20" t="s">
        <v>205</v>
      </c>
      <c r="G21" s="22">
        <v>1</v>
      </c>
      <c r="H21" s="20">
        <v>5</v>
      </c>
      <c r="I21" s="20">
        <v>5</v>
      </c>
      <c r="J21" s="155" t="s">
        <v>240</v>
      </c>
      <c r="K21" s="155"/>
    </row>
    <row r="22" spans="1:11" ht="21" customHeight="1" x14ac:dyDescent="0.15">
      <c r="A22" s="158" t="s">
        <v>206</v>
      </c>
      <c r="B22" s="156" t="s">
        <v>244</v>
      </c>
      <c r="C22" s="156"/>
      <c r="D22" s="155" t="s">
        <v>240</v>
      </c>
      <c r="E22" s="155"/>
      <c r="F22" s="20" t="s">
        <v>240</v>
      </c>
      <c r="G22" s="20" t="s">
        <v>240</v>
      </c>
      <c r="H22" s="20" t="s">
        <v>69</v>
      </c>
      <c r="I22" s="20" t="s">
        <v>240</v>
      </c>
      <c r="J22" s="155" t="s">
        <v>240</v>
      </c>
      <c r="K22" s="155"/>
    </row>
    <row r="23" spans="1:11" ht="21" customHeight="1" x14ac:dyDescent="0.15">
      <c r="A23" s="158"/>
      <c r="B23" s="156" t="s">
        <v>207</v>
      </c>
      <c r="C23" s="156"/>
      <c r="D23" s="155" t="s">
        <v>245</v>
      </c>
      <c r="E23" s="155"/>
      <c r="F23" s="20" t="s">
        <v>65</v>
      </c>
      <c r="G23" s="22">
        <v>1</v>
      </c>
      <c r="H23" s="20">
        <v>7.5</v>
      </c>
      <c r="I23" s="20">
        <v>7.5</v>
      </c>
      <c r="J23" s="155" t="s">
        <v>240</v>
      </c>
      <c r="K23" s="155"/>
    </row>
    <row r="24" spans="1:11" ht="21" customHeight="1" x14ac:dyDescent="0.15">
      <c r="A24" s="158"/>
      <c r="B24" s="156"/>
      <c r="C24" s="156"/>
      <c r="D24" s="155" t="s">
        <v>246</v>
      </c>
      <c r="E24" s="155"/>
      <c r="F24" s="20" t="s">
        <v>247</v>
      </c>
      <c r="G24" s="32">
        <v>0.93840000000000001</v>
      </c>
      <c r="H24" s="20">
        <v>7.5</v>
      </c>
      <c r="I24" s="20">
        <v>7.5</v>
      </c>
      <c r="J24" s="155" t="s">
        <v>240</v>
      </c>
      <c r="K24" s="155"/>
    </row>
    <row r="25" spans="1:11" ht="21" customHeight="1" x14ac:dyDescent="0.15">
      <c r="A25" s="158"/>
      <c r="B25" s="156" t="s">
        <v>248</v>
      </c>
      <c r="C25" s="156"/>
      <c r="D25" s="155" t="s">
        <v>240</v>
      </c>
      <c r="E25" s="155"/>
      <c r="F25" s="20" t="s">
        <v>240</v>
      </c>
      <c r="G25" s="20" t="s">
        <v>240</v>
      </c>
      <c r="H25" s="20" t="s">
        <v>69</v>
      </c>
      <c r="I25" s="20" t="s">
        <v>240</v>
      </c>
      <c r="J25" s="155" t="s">
        <v>240</v>
      </c>
      <c r="K25" s="155"/>
    </row>
    <row r="26" spans="1:11" ht="21" customHeight="1" x14ac:dyDescent="0.15">
      <c r="A26" s="158"/>
      <c r="B26" s="156" t="s">
        <v>211</v>
      </c>
      <c r="C26" s="156"/>
      <c r="D26" s="155" t="s">
        <v>249</v>
      </c>
      <c r="E26" s="155"/>
      <c r="F26" s="20" t="s">
        <v>74</v>
      </c>
      <c r="G26" s="22">
        <v>1</v>
      </c>
      <c r="H26" s="20">
        <v>7.5</v>
      </c>
      <c r="I26" s="20">
        <v>7.5</v>
      </c>
      <c r="J26" s="155" t="s">
        <v>240</v>
      </c>
      <c r="K26" s="155"/>
    </row>
    <row r="27" spans="1:11" ht="21" customHeight="1" x14ac:dyDescent="0.15">
      <c r="A27" s="158"/>
      <c r="B27" s="156"/>
      <c r="C27" s="156"/>
      <c r="D27" s="155" t="s">
        <v>250</v>
      </c>
      <c r="E27" s="155"/>
      <c r="F27" s="20" t="s">
        <v>74</v>
      </c>
      <c r="G27" s="22">
        <v>1</v>
      </c>
      <c r="H27" s="20">
        <v>7.5</v>
      </c>
      <c r="I27" s="20">
        <v>7.5</v>
      </c>
      <c r="J27" s="155" t="s">
        <v>240</v>
      </c>
      <c r="K27" s="155"/>
    </row>
    <row r="28" spans="1:11" ht="21" customHeight="1" x14ac:dyDescent="0.15">
      <c r="A28" s="19" t="s">
        <v>214</v>
      </c>
      <c r="B28" s="156" t="s">
        <v>214</v>
      </c>
      <c r="C28" s="156"/>
      <c r="D28" s="155" t="s">
        <v>133</v>
      </c>
      <c r="E28" s="155"/>
      <c r="F28" s="20" t="s">
        <v>241</v>
      </c>
      <c r="G28" s="32">
        <v>0.97330000000000005</v>
      </c>
      <c r="H28" s="20">
        <v>10</v>
      </c>
      <c r="I28" s="20">
        <v>10</v>
      </c>
      <c r="J28" s="155" t="s">
        <v>240</v>
      </c>
      <c r="K28" s="155"/>
    </row>
    <row r="29" spans="1:11" ht="21" customHeight="1" x14ac:dyDescent="0.15">
      <c r="A29" s="157" t="s">
        <v>218</v>
      </c>
      <c r="B29" s="157"/>
      <c r="C29" s="157"/>
      <c r="D29" s="157"/>
      <c r="E29" s="157"/>
      <c r="F29" s="157"/>
      <c r="G29" s="157"/>
      <c r="H29" s="23" t="s">
        <v>251</v>
      </c>
      <c r="I29" s="19">
        <v>93</v>
      </c>
      <c r="J29" s="158" t="s">
        <v>240</v>
      </c>
      <c r="K29" s="158"/>
    </row>
    <row r="30" spans="1:11" ht="17.45" hidden="1" customHeight="1" x14ac:dyDescent="0.15">
      <c r="A30" s="23"/>
      <c r="B30" s="23"/>
      <c r="C30" s="23"/>
      <c r="D30" s="23"/>
      <c r="E30" s="23"/>
      <c r="F30" s="23"/>
      <c r="G30" s="24"/>
      <c r="H30" s="24"/>
      <c r="I30" s="26"/>
      <c r="J30" s="26"/>
      <c r="K30" s="27"/>
    </row>
    <row r="31" spans="1:11" x14ac:dyDescent="0.15">
      <c r="A31" s="25" t="s">
        <v>219</v>
      </c>
      <c r="B31" s="159" t="s">
        <v>252</v>
      </c>
      <c r="C31" s="159"/>
      <c r="D31" s="159"/>
      <c r="E31" s="159"/>
      <c r="F31" s="159"/>
      <c r="G31" s="159"/>
      <c r="H31" s="159"/>
      <c r="I31" s="159"/>
      <c r="J31" s="159"/>
      <c r="K31" s="159"/>
    </row>
    <row r="32" spans="1:11" x14ac:dyDescent="0.15">
      <c r="A32" s="160" t="s">
        <v>253</v>
      </c>
      <c r="B32" s="160"/>
      <c r="C32" s="160"/>
      <c r="D32" s="160"/>
      <c r="E32" s="160"/>
      <c r="F32" s="160"/>
      <c r="G32" s="160"/>
      <c r="H32" s="160"/>
      <c r="I32" s="160"/>
      <c r="J32" s="160"/>
      <c r="K32" s="160"/>
    </row>
    <row r="33" spans="1:11" ht="48.6" customHeight="1" x14ac:dyDescent="0.15">
      <c r="A33" s="160" t="s">
        <v>254</v>
      </c>
      <c r="B33" s="160"/>
      <c r="C33" s="160"/>
      <c r="D33" s="160"/>
      <c r="E33" s="160"/>
      <c r="F33" s="160"/>
      <c r="G33" s="160"/>
      <c r="H33" s="160"/>
      <c r="I33" s="160"/>
      <c r="J33" s="160"/>
      <c r="K33" s="160"/>
    </row>
    <row r="34" spans="1:11" ht="42.6" customHeight="1" x14ac:dyDescent="0.15">
      <c r="A34" s="160" t="s">
        <v>255</v>
      </c>
      <c r="B34" s="160"/>
      <c r="C34" s="160"/>
      <c r="D34" s="160"/>
      <c r="E34" s="160"/>
      <c r="F34" s="160"/>
      <c r="G34" s="160"/>
      <c r="H34" s="160"/>
      <c r="I34" s="160"/>
      <c r="J34" s="160"/>
      <c r="K34" s="160"/>
    </row>
  </sheetData>
  <mergeCells count="80">
    <mergeCell ref="A34:K34"/>
    <mergeCell ref="A9:A10"/>
    <mergeCell ref="A12:A21"/>
    <mergeCell ref="A22:A27"/>
    <mergeCell ref="B12:C16"/>
    <mergeCell ref="B17:C18"/>
    <mergeCell ref="B19:C20"/>
    <mergeCell ref="B23:C24"/>
    <mergeCell ref="B26:C27"/>
    <mergeCell ref="A29:G29"/>
    <mergeCell ref="J29:K29"/>
    <mergeCell ref="B31:K31"/>
    <mergeCell ref="A32:K32"/>
    <mergeCell ref="A33:K33"/>
    <mergeCell ref="D26:E26"/>
    <mergeCell ref="J26:K26"/>
    <mergeCell ref="D27:E27"/>
    <mergeCell ref="J27:K27"/>
    <mergeCell ref="B28:C28"/>
    <mergeCell ref="D28:E28"/>
    <mergeCell ref="J28:K28"/>
    <mergeCell ref="D23:E23"/>
    <mergeCell ref="J23:K23"/>
    <mergeCell ref="D24:E24"/>
    <mergeCell ref="J24:K24"/>
    <mergeCell ref="B25:C25"/>
    <mergeCell ref="D25:E25"/>
    <mergeCell ref="J25:K25"/>
    <mergeCell ref="B21:C21"/>
    <mergeCell ref="D21:E21"/>
    <mergeCell ref="J21:K21"/>
    <mergeCell ref="B22:C22"/>
    <mergeCell ref="D22:E22"/>
    <mergeCell ref="J22:K22"/>
    <mergeCell ref="D18:E18"/>
    <mergeCell ref="J18:K18"/>
    <mergeCell ref="D19:E19"/>
    <mergeCell ref="J19:K19"/>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0.78680555555555598" bottom="0.70833333333333304" header="0.5" footer="0.5"/>
  <pageSetup paperSize="9" scale="9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7"/>
  <sheetViews>
    <sheetView topLeftCell="A22" workbookViewId="0">
      <selection activeCell="C7" sqref="C7:D7"/>
    </sheetView>
  </sheetViews>
  <sheetFormatPr defaultColWidth="9" defaultRowHeight="13.5" x14ac:dyDescent="0.15"/>
  <cols>
    <col min="1" max="1" width="5.25" customWidth="1"/>
    <col min="3" max="3" width="12.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60.95" customHeight="1" x14ac:dyDescent="0.15">
      <c r="A1" s="134" t="s">
        <v>173</v>
      </c>
      <c r="B1" s="134"/>
      <c r="C1" s="134"/>
      <c r="D1" s="134"/>
      <c r="E1" s="134"/>
      <c r="F1" s="134"/>
      <c r="G1" s="134"/>
      <c r="H1" s="134"/>
      <c r="I1" s="134"/>
      <c r="J1" s="134"/>
      <c r="K1" s="134"/>
      <c r="L1" s="134"/>
      <c r="M1" s="134"/>
      <c r="N1" s="134"/>
    </row>
    <row r="2" spans="1:14" ht="20.100000000000001" customHeight="1" x14ac:dyDescent="0.15">
      <c r="A2" s="135" t="s">
        <v>140</v>
      </c>
      <c r="B2" s="135"/>
      <c r="C2" s="135" t="s">
        <v>256</v>
      </c>
      <c r="D2" s="135"/>
      <c r="E2" s="135"/>
      <c r="F2" s="135"/>
      <c r="G2" s="135"/>
      <c r="H2" s="135"/>
      <c r="I2" s="135"/>
      <c r="J2" s="135"/>
      <c r="K2" s="135"/>
      <c r="L2" s="135"/>
      <c r="M2" s="135"/>
      <c r="N2" s="135"/>
    </row>
    <row r="3" spans="1:14" ht="20.100000000000001" customHeight="1" x14ac:dyDescent="0.15">
      <c r="A3" s="135" t="s">
        <v>141</v>
      </c>
      <c r="B3" s="135"/>
      <c r="C3" s="135" t="s">
        <v>32</v>
      </c>
      <c r="D3" s="135"/>
      <c r="E3" s="135"/>
      <c r="F3" s="135"/>
      <c r="G3" s="135"/>
      <c r="H3" s="135" t="s">
        <v>175</v>
      </c>
      <c r="I3" s="135"/>
      <c r="J3" s="135" t="s">
        <v>32</v>
      </c>
      <c r="K3" s="135"/>
      <c r="L3" s="135"/>
      <c r="M3" s="135"/>
      <c r="N3" s="135"/>
    </row>
    <row r="4" spans="1:14" ht="20.100000000000001"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20.100000000000001" customHeight="1" x14ac:dyDescent="0.15">
      <c r="A5" s="135"/>
      <c r="B5" s="135"/>
      <c r="C5" s="135"/>
      <c r="D5" s="135"/>
      <c r="E5" s="135"/>
      <c r="F5" s="135"/>
      <c r="G5" s="135"/>
      <c r="H5" s="135"/>
      <c r="I5" s="135"/>
      <c r="J5" s="135"/>
      <c r="K5" s="135"/>
      <c r="L5" s="135"/>
      <c r="M5" s="135"/>
      <c r="N5" s="135"/>
    </row>
    <row r="6" spans="1:14" ht="20.100000000000001" customHeight="1" x14ac:dyDescent="0.15">
      <c r="A6" s="135"/>
      <c r="B6" s="135"/>
      <c r="C6" s="136" t="s">
        <v>179</v>
      </c>
      <c r="D6" s="136"/>
      <c r="E6" s="36">
        <f>SUM(E7:E8)</f>
        <v>853</v>
      </c>
      <c r="F6" s="137">
        <f>SUM(F7:G8)</f>
        <v>853</v>
      </c>
      <c r="G6" s="137"/>
      <c r="H6" s="137">
        <f>SUM(H7:I8)</f>
        <v>853</v>
      </c>
      <c r="I6" s="137"/>
      <c r="J6" s="135">
        <v>10</v>
      </c>
      <c r="K6" s="135"/>
      <c r="L6" s="161">
        <f>H6/F6</f>
        <v>1</v>
      </c>
      <c r="M6" s="161"/>
      <c r="N6" s="1">
        <v>10</v>
      </c>
    </row>
    <row r="7" spans="1:14" ht="20.100000000000001" customHeight="1" x14ac:dyDescent="0.15">
      <c r="A7" s="135"/>
      <c r="B7" s="135"/>
      <c r="C7" s="135" t="s">
        <v>180</v>
      </c>
      <c r="D7" s="135"/>
      <c r="E7" s="36">
        <v>853</v>
      </c>
      <c r="F7" s="137">
        <v>853</v>
      </c>
      <c r="G7" s="137"/>
      <c r="H7" s="137">
        <v>853</v>
      </c>
      <c r="I7" s="137"/>
      <c r="J7" s="135" t="s">
        <v>42</v>
      </c>
      <c r="K7" s="135"/>
      <c r="L7" s="135"/>
      <c r="M7" s="135"/>
      <c r="N7" s="1" t="s">
        <v>42</v>
      </c>
    </row>
    <row r="8" spans="1:14" ht="20.100000000000001" customHeight="1" x14ac:dyDescent="0.15">
      <c r="A8" s="135"/>
      <c r="B8" s="135"/>
      <c r="C8" s="135" t="s">
        <v>181</v>
      </c>
      <c r="D8" s="135"/>
      <c r="E8" s="36"/>
      <c r="F8" s="137"/>
      <c r="G8" s="137"/>
      <c r="H8" s="137"/>
      <c r="I8" s="137"/>
      <c r="J8" s="135" t="s">
        <v>42</v>
      </c>
      <c r="K8" s="135"/>
      <c r="L8" s="135"/>
      <c r="M8" s="135"/>
      <c r="N8" s="1" t="s">
        <v>42</v>
      </c>
    </row>
    <row r="9" spans="1:14" ht="20.100000000000001" customHeight="1" x14ac:dyDescent="0.15">
      <c r="A9" s="135"/>
      <c r="B9" s="135"/>
      <c r="C9" s="135" t="s">
        <v>150</v>
      </c>
      <c r="D9" s="135"/>
      <c r="E9" s="36"/>
      <c r="F9" s="137"/>
      <c r="G9" s="137"/>
      <c r="H9" s="137"/>
      <c r="I9" s="137"/>
      <c r="J9" s="135" t="s">
        <v>42</v>
      </c>
      <c r="K9" s="135"/>
      <c r="L9" s="135"/>
      <c r="M9" s="135"/>
      <c r="N9" s="1" t="s">
        <v>42</v>
      </c>
    </row>
    <row r="10" spans="1:14" ht="23.1" customHeight="1" x14ac:dyDescent="0.15">
      <c r="A10" s="135" t="s">
        <v>182</v>
      </c>
      <c r="B10" s="135" t="s">
        <v>45</v>
      </c>
      <c r="C10" s="135"/>
      <c r="D10" s="135"/>
      <c r="E10" s="135"/>
      <c r="F10" s="135"/>
      <c r="G10" s="135"/>
      <c r="H10" s="135" t="s">
        <v>183</v>
      </c>
      <c r="I10" s="135"/>
      <c r="J10" s="135"/>
      <c r="K10" s="135"/>
      <c r="L10" s="135"/>
      <c r="M10" s="135"/>
      <c r="N10" s="135"/>
    </row>
    <row r="11" spans="1:14" ht="66" customHeight="1" x14ac:dyDescent="0.15">
      <c r="A11" s="135"/>
      <c r="B11" s="139" t="s">
        <v>257</v>
      </c>
      <c r="C11" s="139"/>
      <c r="D11" s="139"/>
      <c r="E11" s="139"/>
      <c r="F11" s="139"/>
      <c r="G11" s="139"/>
      <c r="H11" s="139" t="s">
        <v>258</v>
      </c>
      <c r="I11" s="139"/>
      <c r="J11" s="139"/>
      <c r="K11" s="139"/>
      <c r="L11" s="139"/>
      <c r="M11" s="139"/>
      <c r="N11" s="139"/>
    </row>
    <row r="12" spans="1:14" ht="21"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21.95" customHeight="1" x14ac:dyDescent="0.15">
      <c r="A13" s="148"/>
      <c r="B13" s="140" t="s">
        <v>187</v>
      </c>
      <c r="C13" s="140" t="s">
        <v>188</v>
      </c>
      <c r="D13" s="141" t="s">
        <v>259</v>
      </c>
      <c r="E13" s="141"/>
      <c r="F13" s="141"/>
      <c r="G13" s="37" t="s">
        <v>260</v>
      </c>
      <c r="H13" s="37" t="s">
        <v>261</v>
      </c>
      <c r="I13" s="140">
        <v>6.25</v>
      </c>
      <c r="J13" s="140"/>
      <c r="K13" s="140">
        <v>6.25</v>
      </c>
      <c r="L13" s="140"/>
      <c r="M13" s="140"/>
      <c r="N13" s="140"/>
    </row>
    <row r="14" spans="1:14" ht="21.95" customHeight="1" x14ac:dyDescent="0.15">
      <c r="A14" s="148"/>
      <c r="B14" s="140"/>
      <c r="C14" s="140"/>
      <c r="D14" s="141" t="s">
        <v>262</v>
      </c>
      <c r="E14" s="141"/>
      <c r="F14" s="141"/>
      <c r="G14" s="37" t="s">
        <v>263</v>
      </c>
      <c r="H14" s="37" t="s">
        <v>264</v>
      </c>
      <c r="I14" s="140">
        <v>6.25</v>
      </c>
      <c r="J14" s="140"/>
      <c r="K14" s="140">
        <v>6.25</v>
      </c>
      <c r="L14" s="140"/>
      <c r="M14" s="140"/>
      <c r="N14" s="140"/>
    </row>
    <row r="15" spans="1:14" ht="21.95" customHeight="1" x14ac:dyDescent="0.15">
      <c r="A15" s="148"/>
      <c r="B15" s="140"/>
      <c r="C15" s="140" t="s">
        <v>199</v>
      </c>
      <c r="D15" s="141" t="s">
        <v>265</v>
      </c>
      <c r="E15" s="141"/>
      <c r="F15" s="141"/>
      <c r="G15" s="37" t="s">
        <v>65</v>
      </c>
      <c r="H15" s="40">
        <v>1</v>
      </c>
      <c r="I15" s="140">
        <v>6.25</v>
      </c>
      <c r="J15" s="140"/>
      <c r="K15" s="140">
        <v>6.25</v>
      </c>
      <c r="L15" s="140"/>
      <c r="M15" s="140"/>
      <c r="N15" s="140"/>
    </row>
    <row r="16" spans="1:14" ht="21.95" customHeight="1" x14ac:dyDescent="0.15">
      <c r="A16" s="148"/>
      <c r="B16" s="140"/>
      <c r="C16" s="140"/>
      <c r="D16" s="141" t="s">
        <v>100</v>
      </c>
      <c r="E16" s="141"/>
      <c r="F16" s="141"/>
      <c r="G16" s="37" t="s">
        <v>65</v>
      </c>
      <c r="H16" s="40">
        <v>1</v>
      </c>
      <c r="I16" s="140">
        <v>6.25</v>
      </c>
      <c r="J16" s="140"/>
      <c r="K16" s="140">
        <v>6.25</v>
      </c>
      <c r="L16" s="140"/>
      <c r="M16" s="140"/>
      <c r="N16" s="140"/>
    </row>
    <row r="17" spans="1:14" ht="21.95" customHeight="1" x14ac:dyDescent="0.15">
      <c r="A17" s="148"/>
      <c r="B17" s="140"/>
      <c r="C17" s="140" t="s">
        <v>202</v>
      </c>
      <c r="D17" s="141" t="s">
        <v>266</v>
      </c>
      <c r="E17" s="141"/>
      <c r="F17" s="141"/>
      <c r="G17" s="37" t="s">
        <v>105</v>
      </c>
      <c r="H17" s="40">
        <v>1</v>
      </c>
      <c r="I17" s="140">
        <v>6.25</v>
      </c>
      <c r="J17" s="140"/>
      <c r="K17" s="140">
        <v>6.25</v>
      </c>
      <c r="L17" s="140"/>
      <c r="M17" s="140"/>
      <c r="N17" s="140"/>
    </row>
    <row r="18" spans="1:14" ht="21.95" customHeight="1" x14ac:dyDescent="0.15">
      <c r="A18" s="148"/>
      <c r="B18" s="140"/>
      <c r="C18" s="140"/>
      <c r="D18" s="141" t="s">
        <v>267</v>
      </c>
      <c r="E18" s="141"/>
      <c r="F18" s="141"/>
      <c r="G18" s="37" t="s">
        <v>105</v>
      </c>
      <c r="H18" s="40">
        <v>1</v>
      </c>
      <c r="I18" s="140">
        <v>6.25</v>
      </c>
      <c r="J18" s="140"/>
      <c r="K18" s="140">
        <v>6.25</v>
      </c>
      <c r="L18" s="140"/>
      <c r="M18" s="140"/>
      <c r="N18" s="140"/>
    </row>
    <row r="19" spans="1:14" ht="21.95" customHeight="1" x14ac:dyDescent="0.15">
      <c r="A19" s="148"/>
      <c r="B19" s="140"/>
      <c r="C19" s="140" t="s">
        <v>204</v>
      </c>
      <c r="D19" s="141" t="s">
        <v>108</v>
      </c>
      <c r="E19" s="141"/>
      <c r="F19" s="141"/>
      <c r="G19" s="37" t="s">
        <v>205</v>
      </c>
      <c r="H19" s="40">
        <v>1</v>
      </c>
      <c r="I19" s="140">
        <v>6.25</v>
      </c>
      <c r="J19" s="140"/>
      <c r="K19" s="140">
        <v>6.25</v>
      </c>
      <c r="L19" s="140"/>
      <c r="M19" s="140"/>
      <c r="N19" s="140"/>
    </row>
    <row r="20" spans="1:14" ht="21.95" customHeight="1" x14ac:dyDescent="0.15">
      <c r="A20" s="148"/>
      <c r="B20" s="140"/>
      <c r="C20" s="140"/>
      <c r="D20" s="141" t="s">
        <v>268</v>
      </c>
      <c r="E20" s="141"/>
      <c r="F20" s="141"/>
      <c r="G20" s="37" t="s">
        <v>269</v>
      </c>
      <c r="H20" s="40">
        <v>1</v>
      </c>
      <c r="I20" s="140">
        <v>6.25</v>
      </c>
      <c r="J20" s="140"/>
      <c r="K20" s="140">
        <v>6.25</v>
      </c>
      <c r="L20" s="140"/>
      <c r="M20" s="140"/>
      <c r="N20" s="140"/>
    </row>
    <row r="21" spans="1:14" ht="21.95" customHeight="1" x14ac:dyDescent="0.15">
      <c r="A21" s="148"/>
      <c r="B21" s="140" t="s">
        <v>206</v>
      </c>
      <c r="C21" s="140" t="s">
        <v>207</v>
      </c>
      <c r="D21" s="141" t="s">
        <v>270</v>
      </c>
      <c r="E21" s="141"/>
      <c r="F21" s="141"/>
      <c r="G21" s="37" t="s">
        <v>90</v>
      </c>
      <c r="H21" s="40">
        <v>1</v>
      </c>
      <c r="I21" s="140">
        <v>7.5</v>
      </c>
      <c r="J21" s="140"/>
      <c r="K21" s="140">
        <v>7.5</v>
      </c>
      <c r="L21" s="140"/>
      <c r="M21" s="140"/>
      <c r="N21" s="140"/>
    </row>
    <row r="22" spans="1:14" ht="21.95" customHeight="1" x14ac:dyDescent="0.15">
      <c r="A22" s="148"/>
      <c r="B22" s="140"/>
      <c r="C22" s="140"/>
      <c r="D22" s="141" t="s">
        <v>271</v>
      </c>
      <c r="E22" s="141"/>
      <c r="F22" s="141"/>
      <c r="G22" s="37" t="s">
        <v>90</v>
      </c>
      <c r="H22" s="40">
        <v>1</v>
      </c>
      <c r="I22" s="140">
        <v>7.5</v>
      </c>
      <c r="J22" s="140"/>
      <c r="K22" s="140">
        <v>7.5</v>
      </c>
      <c r="L22" s="140"/>
      <c r="M22" s="140"/>
      <c r="N22" s="140"/>
    </row>
    <row r="23" spans="1:14" ht="21.95" customHeight="1" x14ac:dyDescent="0.15">
      <c r="A23" s="148"/>
      <c r="B23" s="140"/>
      <c r="C23" s="140" t="s">
        <v>211</v>
      </c>
      <c r="D23" s="141" t="s">
        <v>272</v>
      </c>
      <c r="E23" s="141"/>
      <c r="F23" s="141"/>
      <c r="G23" s="37" t="s">
        <v>74</v>
      </c>
      <c r="H23" s="40">
        <v>1</v>
      </c>
      <c r="I23" s="140">
        <v>7.5</v>
      </c>
      <c r="J23" s="140"/>
      <c r="K23" s="140">
        <v>7.5</v>
      </c>
      <c r="L23" s="140"/>
      <c r="M23" s="140"/>
      <c r="N23" s="140"/>
    </row>
    <row r="24" spans="1:14" ht="21.95" customHeight="1" x14ac:dyDescent="0.15">
      <c r="A24" s="148"/>
      <c r="B24" s="140"/>
      <c r="C24" s="140"/>
      <c r="D24" s="141" t="s">
        <v>273</v>
      </c>
      <c r="E24" s="141"/>
      <c r="F24" s="141"/>
      <c r="G24" s="37" t="s">
        <v>74</v>
      </c>
      <c r="H24" s="40">
        <v>1</v>
      </c>
      <c r="I24" s="140">
        <v>7.5</v>
      </c>
      <c r="J24" s="140"/>
      <c r="K24" s="140">
        <v>7.5</v>
      </c>
      <c r="L24" s="140"/>
      <c r="M24" s="140"/>
      <c r="N24" s="140"/>
    </row>
    <row r="25" spans="1:14" ht="30" customHeight="1" x14ac:dyDescent="0.15">
      <c r="A25" s="148"/>
      <c r="B25" s="37" t="s">
        <v>214</v>
      </c>
      <c r="C25" s="37" t="s">
        <v>215</v>
      </c>
      <c r="D25" s="141" t="s">
        <v>274</v>
      </c>
      <c r="E25" s="141"/>
      <c r="F25" s="141"/>
      <c r="G25" s="37" t="s">
        <v>239</v>
      </c>
      <c r="H25" s="40">
        <v>0.99</v>
      </c>
      <c r="I25" s="140">
        <v>10</v>
      </c>
      <c r="J25" s="140"/>
      <c r="K25" s="140">
        <v>10</v>
      </c>
      <c r="L25" s="140"/>
      <c r="M25" s="140"/>
      <c r="N25" s="140"/>
    </row>
    <row r="26" spans="1:14" ht="23.1" customHeight="1" x14ac:dyDescent="0.15">
      <c r="A26" s="142" t="s">
        <v>218</v>
      </c>
      <c r="B26" s="142"/>
      <c r="C26" s="142"/>
      <c r="D26" s="142"/>
      <c r="E26" s="142"/>
      <c r="F26" s="142"/>
      <c r="G26" s="142"/>
      <c r="H26" s="142"/>
      <c r="I26" s="142">
        <v>100</v>
      </c>
      <c r="J26" s="142"/>
      <c r="K26" s="142">
        <f>SUM(K13:K25)+N6</f>
        <v>100</v>
      </c>
      <c r="L26" s="142"/>
      <c r="M26" s="162" t="s">
        <v>136</v>
      </c>
      <c r="N26" s="162"/>
    </row>
    <row r="27" spans="1:14" ht="21" customHeight="1" x14ac:dyDescent="0.15">
      <c r="A27" s="3" t="s">
        <v>219</v>
      </c>
      <c r="B27" s="145" t="s">
        <v>220</v>
      </c>
      <c r="C27" s="146"/>
      <c r="D27" s="146"/>
      <c r="E27" s="146"/>
      <c r="F27" s="146"/>
      <c r="G27" s="146"/>
      <c r="H27" s="146"/>
      <c r="I27" s="146"/>
      <c r="J27" s="146"/>
      <c r="K27" s="146"/>
      <c r="L27" s="146"/>
      <c r="M27" s="146"/>
      <c r="N27" s="147"/>
    </row>
  </sheetData>
  <mergeCells count="110">
    <mergeCell ref="B27:N27"/>
    <mergeCell ref="A10:A11"/>
    <mergeCell ref="A12:A25"/>
    <mergeCell ref="B13:B20"/>
    <mergeCell ref="B21:B24"/>
    <mergeCell ref="C13:C14"/>
    <mergeCell ref="C15:C16"/>
    <mergeCell ref="C17:C18"/>
    <mergeCell ref="C19:C20"/>
    <mergeCell ref="C21:C22"/>
    <mergeCell ref="C23:C24"/>
    <mergeCell ref="D24:F24"/>
    <mergeCell ref="I24:J24"/>
    <mergeCell ref="K24:L24"/>
    <mergeCell ref="M24:N24"/>
    <mergeCell ref="D25:F25"/>
    <mergeCell ref="I25:J25"/>
    <mergeCell ref="K25:L25"/>
    <mergeCell ref="M25:N25"/>
    <mergeCell ref="A26:H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40" type="noConversion"/>
  <printOptions horizontalCentered="1"/>
  <pageMargins left="0.75138888888888899" right="0.75138888888888899" top="1.0625" bottom="0.86597222222222203" header="0.5" footer="0.5"/>
  <pageSetup paperSize="9" scale="12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topLeftCell="A16" workbookViewId="0">
      <selection activeCell="H11" sqref="H11:N11"/>
    </sheetView>
  </sheetViews>
  <sheetFormatPr defaultColWidth="9" defaultRowHeight="13.5" x14ac:dyDescent="0.15"/>
  <cols>
    <col min="1" max="1" width="5.25" customWidth="1"/>
    <col min="3" max="3" width="11.625" customWidth="1"/>
    <col min="5" max="5" width="13.625" customWidth="1"/>
    <col min="6" max="6" width="2.375" customWidth="1"/>
    <col min="7" max="7" width="11.5" customWidth="1"/>
    <col min="8" max="8" width="10.125" customWidth="1"/>
    <col min="9" max="9" width="6.875" customWidth="1"/>
    <col min="10" max="10" width="0.875" customWidth="1"/>
    <col min="11" max="11" width="9.375" customWidth="1"/>
    <col min="12" max="12" width="1" customWidth="1"/>
    <col min="13" max="13" width="9.25" customWidth="1"/>
    <col min="14" max="14" width="12.875" customWidth="1"/>
    <col min="16" max="16" width="12.625"/>
  </cols>
  <sheetData>
    <row r="1" spans="1:14" ht="48" customHeight="1" x14ac:dyDescent="0.15">
      <c r="A1" s="134" t="s">
        <v>173</v>
      </c>
      <c r="B1" s="134"/>
      <c r="C1" s="134"/>
      <c r="D1" s="134"/>
      <c r="E1" s="134"/>
      <c r="F1" s="134"/>
      <c r="G1" s="134"/>
      <c r="H1" s="134"/>
      <c r="I1" s="134"/>
      <c r="J1" s="134"/>
      <c r="K1" s="134"/>
      <c r="L1" s="134"/>
      <c r="M1" s="134"/>
      <c r="N1" s="134"/>
    </row>
    <row r="2" spans="1:14" ht="15.95" customHeight="1" x14ac:dyDescent="0.15">
      <c r="A2" s="135" t="s">
        <v>140</v>
      </c>
      <c r="B2" s="135"/>
      <c r="C2" s="135" t="s">
        <v>275</v>
      </c>
      <c r="D2" s="135"/>
      <c r="E2" s="135"/>
      <c r="F2" s="135"/>
      <c r="G2" s="135"/>
      <c r="H2" s="135"/>
      <c r="I2" s="135"/>
      <c r="J2" s="135"/>
      <c r="K2" s="135"/>
      <c r="L2" s="135"/>
      <c r="M2" s="135"/>
      <c r="N2" s="135"/>
    </row>
    <row r="3" spans="1:14" ht="15.95" customHeight="1" x14ac:dyDescent="0.15">
      <c r="A3" s="135" t="s">
        <v>141</v>
      </c>
      <c r="B3" s="135"/>
      <c r="C3" s="135" t="s">
        <v>32</v>
      </c>
      <c r="D3" s="135"/>
      <c r="E3" s="135"/>
      <c r="F3" s="135"/>
      <c r="G3" s="135"/>
      <c r="H3" s="135" t="s">
        <v>175</v>
      </c>
      <c r="I3" s="135"/>
      <c r="J3" s="135" t="s">
        <v>32</v>
      </c>
      <c r="K3" s="135"/>
      <c r="L3" s="135"/>
      <c r="M3" s="135"/>
      <c r="N3" s="135"/>
    </row>
    <row r="4" spans="1:14" ht="15.95"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15.95" customHeight="1" x14ac:dyDescent="0.15">
      <c r="A5" s="135"/>
      <c r="B5" s="135"/>
      <c r="C5" s="135"/>
      <c r="D5" s="135"/>
      <c r="E5" s="135"/>
      <c r="F5" s="135"/>
      <c r="G5" s="135"/>
      <c r="H5" s="135"/>
      <c r="I5" s="135"/>
      <c r="J5" s="135"/>
      <c r="K5" s="135"/>
      <c r="L5" s="135"/>
      <c r="M5" s="135"/>
      <c r="N5" s="135"/>
    </row>
    <row r="6" spans="1:14" ht="15.95" customHeight="1" x14ac:dyDescent="0.15">
      <c r="A6" s="135"/>
      <c r="B6" s="135"/>
      <c r="C6" s="136" t="s">
        <v>179</v>
      </c>
      <c r="D6" s="136"/>
      <c r="E6" s="36">
        <f>SUM(E7:E8)</f>
        <v>371.69</v>
      </c>
      <c r="F6" s="137">
        <f>SUM(F7:G8)</f>
        <v>371.69</v>
      </c>
      <c r="G6" s="137"/>
      <c r="H6" s="137">
        <f>SUM(H7:I8)</f>
        <v>343.48</v>
      </c>
      <c r="I6" s="137"/>
      <c r="J6" s="135">
        <v>10</v>
      </c>
      <c r="K6" s="135"/>
      <c r="L6" s="138">
        <f>H6/F6</f>
        <v>0.92410341951626362</v>
      </c>
      <c r="M6" s="138"/>
      <c r="N6" s="1">
        <v>9.24</v>
      </c>
    </row>
    <row r="7" spans="1:14" ht="15.95" customHeight="1" x14ac:dyDescent="0.15">
      <c r="A7" s="135"/>
      <c r="B7" s="135"/>
      <c r="C7" s="135" t="s">
        <v>180</v>
      </c>
      <c r="D7" s="135"/>
      <c r="E7" s="36">
        <v>250</v>
      </c>
      <c r="F7" s="137">
        <v>250</v>
      </c>
      <c r="G7" s="137"/>
      <c r="H7" s="137">
        <v>221.79</v>
      </c>
      <c r="I7" s="137"/>
      <c r="J7" s="135" t="s">
        <v>42</v>
      </c>
      <c r="K7" s="135"/>
      <c r="L7" s="135"/>
      <c r="M7" s="135"/>
      <c r="N7" s="1" t="s">
        <v>42</v>
      </c>
    </row>
    <row r="8" spans="1:14" ht="15.95" customHeight="1" x14ac:dyDescent="0.15">
      <c r="A8" s="135"/>
      <c r="B8" s="135"/>
      <c r="C8" s="135" t="s">
        <v>181</v>
      </c>
      <c r="D8" s="135"/>
      <c r="E8" s="36">
        <v>121.69</v>
      </c>
      <c r="F8" s="137">
        <v>121.69</v>
      </c>
      <c r="G8" s="137"/>
      <c r="H8" s="137">
        <v>121.69</v>
      </c>
      <c r="I8" s="137"/>
      <c r="J8" s="135" t="s">
        <v>42</v>
      </c>
      <c r="K8" s="135"/>
      <c r="L8" s="135"/>
      <c r="M8" s="135"/>
      <c r="N8" s="1" t="s">
        <v>42</v>
      </c>
    </row>
    <row r="9" spans="1:14" ht="15.95" customHeight="1" x14ac:dyDescent="0.15">
      <c r="A9" s="135"/>
      <c r="B9" s="135"/>
      <c r="C9" s="135" t="s">
        <v>150</v>
      </c>
      <c r="D9" s="135"/>
      <c r="E9" s="1"/>
      <c r="F9" s="135"/>
      <c r="G9" s="135"/>
      <c r="H9" s="135"/>
      <c r="I9" s="135"/>
      <c r="J9" s="135" t="s">
        <v>42</v>
      </c>
      <c r="K9" s="135"/>
      <c r="L9" s="135"/>
      <c r="M9" s="135"/>
      <c r="N9" s="1" t="s">
        <v>42</v>
      </c>
    </row>
    <row r="10" spans="1:14" ht="15.95" customHeight="1" x14ac:dyDescent="0.15">
      <c r="A10" s="135" t="s">
        <v>182</v>
      </c>
      <c r="B10" s="135" t="s">
        <v>45</v>
      </c>
      <c r="C10" s="135"/>
      <c r="D10" s="135"/>
      <c r="E10" s="135"/>
      <c r="F10" s="135"/>
      <c r="G10" s="135"/>
      <c r="H10" s="135" t="s">
        <v>183</v>
      </c>
      <c r="I10" s="135"/>
      <c r="J10" s="135"/>
      <c r="K10" s="135"/>
      <c r="L10" s="135"/>
      <c r="M10" s="135"/>
      <c r="N10" s="135"/>
    </row>
    <row r="11" spans="1:14" ht="57.95" customHeight="1" x14ac:dyDescent="0.15">
      <c r="A11" s="135"/>
      <c r="B11" s="139" t="s">
        <v>276</v>
      </c>
      <c r="C11" s="139"/>
      <c r="D11" s="139"/>
      <c r="E11" s="139"/>
      <c r="F11" s="139"/>
      <c r="G11" s="139"/>
      <c r="H11" s="139" t="s">
        <v>277</v>
      </c>
      <c r="I11" s="139"/>
      <c r="J11" s="139"/>
      <c r="K11" s="139"/>
      <c r="L11" s="139"/>
      <c r="M11" s="139"/>
      <c r="N11" s="139"/>
    </row>
    <row r="12" spans="1:14" ht="18.95"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37.1" customHeight="1" x14ac:dyDescent="0.15">
      <c r="A13" s="148"/>
      <c r="B13" s="140" t="s">
        <v>187</v>
      </c>
      <c r="C13" s="140" t="s">
        <v>188</v>
      </c>
      <c r="D13" s="141" t="s">
        <v>278</v>
      </c>
      <c r="E13" s="141"/>
      <c r="F13" s="141"/>
      <c r="G13" s="37" t="s">
        <v>279</v>
      </c>
      <c r="H13" s="37" t="s">
        <v>280</v>
      </c>
      <c r="I13" s="140">
        <v>8.35</v>
      </c>
      <c r="J13" s="140"/>
      <c r="K13" s="140">
        <v>4.28</v>
      </c>
      <c r="L13" s="140"/>
      <c r="M13" s="163" t="s">
        <v>281</v>
      </c>
      <c r="N13" s="164"/>
    </row>
    <row r="14" spans="1:14" ht="141" customHeight="1" x14ac:dyDescent="0.15">
      <c r="A14" s="148"/>
      <c r="B14" s="140"/>
      <c r="C14" s="140"/>
      <c r="D14" s="141" t="s">
        <v>282</v>
      </c>
      <c r="E14" s="141"/>
      <c r="F14" s="141"/>
      <c r="G14" s="37" t="s">
        <v>283</v>
      </c>
      <c r="H14" s="37" t="s">
        <v>284</v>
      </c>
      <c r="I14" s="140">
        <v>8.33</v>
      </c>
      <c r="J14" s="140"/>
      <c r="K14" s="140">
        <v>0.56999999999999995</v>
      </c>
      <c r="L14" s="140"/>
      <c r="M14" s="163" t="s">
        <v>281</v>
      </c>
      <c r="N14" s="164"/>
    </row>
    <row r="15" spans="1:14" ht="15" customHeight="1" x14ac:dyDescent="0.15">
      <c r="A15" s="148"/>
      <c r="B15" s="140"/>
      <c r="C15" s="37" t="s">
        <v>199</v>
      </c>
      <c r="D15" s="141" t="s">
        <v>285</v>
      </c>
      <c r="E15" s="141"/>
      <c r="F15" s="141"/>
      <c r="G15" s="37" t="s">
        <v>65</v>
      </c>
      <c r="H15" s="40">
        <v>1</v>
      </c>
      <c r="I15" s="140">
        <v>8.33</v>
      </c>
      <c r="J15" s="140"/>
      <c r="K15" s="140">
        <v>8.33</v>
      </c>
      <c r="L15" s="140"/>
      <c r="M15" s="140"/>
      <c r="N15" s="140"/>
    </row>
    <row r="16" spans="1:14" ht="15" customHeight="1" x14ac:dyDescent="0.15">
      <c r="A16" s="148"/>
      <c r="B16" s="140"/>
      <c r="C16" s="37" t="s">
        <v>202</v>
      </c>
      <c r="D16" s="141" t="s">
        <v>286</v>
      </c>
      <c r="E16" s="141"/>
      <c r="F16" s="141"/>
      <c r="G16" s="37" t="s">
        <v>105</v>
      </c>
      <c r="H16" s="40">
        <v>1</v>
      </c>
      <c r="I16" s="140">
        <v>8.33</v>
      </c>
      <c r="J16" s="140"/>
      <c r="K16" s="140">
        <v>8.33</v>
      </c>
      <c r="L16" s="140"/>
      <c r="M16" s="140"/>
      <c r="N16" s="140"/>
    </row>
    <row r="17" spans="1:14" ht="15" customHeight="1" x14ac:dyDescent="0.15">
      <c r="A17" s="148"/>
      <c r="B17" s="140"/>
      <c r="C17" s="140" t="s">
        <v>204</v>
      </c>
      <c r="D17" s="141" t="s">
        <v>108</v>
      </c>
      <c r="E17" s="141"/>
      <c r="F17" s="141"/>
      <c r="G17" s="37" t="s">
        <v>205</v>
      </c>
      <c r="H17" s="40">
        <v>1</v>
      </c>
      <c r="I17" s="140">
        <v>8.33</v>
      </c>
      <c r="J17" s="140"/>
      <c r="K17" s="140">
        <v>8.33</v>
      </c>
      <c r="L17" s="140"/>
      <c r="M17" s="140"/>
      <c r="N17" s="140"/>
    </row>
    <row r="18" spans="1:14" ht="15" customHeight="1" x14ac:dyDescent="0.15">
      <c r="A18" s="148"/>
      <c r="B18" s="140"/>
      <c r="C18" s="140"/>
      <c r="D18" s="141" t="s">
        <v>287</v>
      </c>
      <c r="E18" s="141"/>
      <c r="F18" s="141"/>
      <c r="G18" s="37" t="s">
        <v>288</v>
      </c>
      <c r="H18" s="40">
        <v>1</v>
      </c>
      <c r="I18" s="140">
        <v>8.33</v>
      </c>
      <c r="J18" s="140"/>
      <c r="K18" s="140">
        <v>8.33</v>
      </c>
      <c r="L18" s="140"/>
      <c r="M18" s="140"/>
      <c r="N18" s="140"/>
    </row>
    <row r="19" spans="1:14" ht="15" customHeight="1" x14ac:dyDescent="0.15">
      <c r="A19" s="148"/>
      <c r="B19" s="140" t="s">
        <v>206</v>
      </c>
      <c r="C19" s="37" t="s">
        <v>207</v>
      </c>
      <c r="D19" s="141" t="s">
        <v>289</v>
      </c>
      <c r="E19" s="141"/>
      <c r="F19" s="141"/>
      <c r="G19" s="37" t="s">
        <v>209</v>
      </c>
      <c r="H19" s="40">
        <v>1</v>
      </c>
      <c r="I19" s="140">
        <v>7.5</v>
      </c>
      <c r="J19" s="140"/>
      <c r="K19" s="140">
        <v>7.5</v>
      </c>
      <c r="L19" s="140"/>
      <c r="M19" s="140"/>
      <c r="N19" s="140"/>
    </row>
    <row r="20" spans="1:14" ht="15" customHeight="1" x14ac:dyDescent="0.15">
      <c r="A20" s="148"/>
      <c r="B20" s="140"/>
      <c r="C20" s="140" t="s">
        <v>211</v>
      </c>
      <c r="D20" s="141" t="s">
        <v>272</v>
      </c>
      <c r="E20" s="141"/>
      <c r="F20" s="141"/>
      <c r="G20" s="37" t="s">
        <v>74</v>
      </c>
      <c r="H20" s="40">
        <v>1</v>
      </c>
      <c r="I20" s="140">
        <v>7.5</v>
      </c>
      <c r="J20" s="140"/>
      <c r="K20" s="140">
        <v>7.5</v>
      </c>
      <c r="L20" s="140"/>
      <c r="M20" s="140"/>
      <c r="N20" s="140"/>
    </row>
    <row r="21" spans="1:14" ht="15" customHeight="1" x14ac:dyDescent="0.15">
      <c r="A21" s="148"/>
      <c r="B21" s="140"/>
      <c r="C21" s="140"/>
      <c r="D21" s="141" t="s">
        <v>290</v>
      </c>
      <c r="E21" s="141"/>
      <c r="F21" s="141"/>
      <c r="G21" s="37" t="s">
        <v>74</v>
      </c>
      <c r="H21" s="40">
        <v>1</v>
      </c>
      <c r="I21" s="140">
        <v>7.5</v>
      </c>
      <c r="J21" s="140"/>
      <c r="K21" s="140">
        <v>7.5</v>
      </c>
      <c r="L21" s="140"/>
      <c r="M21" s="140"/>
      <c r="N21" s="140"/>
    </row>
    <row r="22" spans="1:14" ht="15" customHeight="1" x14ac:dyDescent="0.15">
      <c r="A22" s="148"/>
      <c r="B22" s="140"/>
      <c r="C22" s="140"/>
      <c r="D22" s="141" t="s">
        <v>250</v>
      </c>
      <c r="E22" s="141"/>
      <c r="F22" s="141"/>
      <c r="G22" s="37" t="s">
        <v>74</v>
      </c>
      <c r="H22" s="40">
        <v>1</v>
      </c>
      <c r="I22" s="140">
        <v>7.5</v>
      </c>
      <c r="J22" s="140"/>
      <c r="K22" s="140">
        <v>7.5</v>
      </c>
      <c r="L22" s="140"/>
      <c r="M22" s="140"/>
      <c r="N22" s="140"/>
    </row>
    <row r="23" spans="1:14" ht="24.95" customHeight="1" x14ac:dyDescent="0.15">
      <c r="A23" s="148"/>
      <c r="B23" s="37" t="s">
        <v>214</v>
      </c>
      <c r="C23" s="37" t="s">
        <v>215</v>
      </c>
      <c r="D23" s="141" t="s">
        <v>216</v>
      </c>
      <c r="E23" s="141"/>
      <c r="F23" s="141"/>
      <c r="G23" s="37" t="s">
        <v>239</v>
      </c>
      <c r="H23" s="40">
        <v>0.98</v>
      </c>
      <c r="I23" s="140">
        <v>10</v>
      </c>
      <c r="J23" s="140"/>
      <c r="K23" s="140">
        <v>10</v>
      </c>
      <c r="L23" s="140"/>
      <c r="M23" s="140"/>
      <c r="N23" s="140"/>
    </row>
    <row r="24" spans="1:14" ht="17.100000000000001" customHeight="1" x14ac:dyDescent="0.15">
      <c r="A24" s="142" t="s">
        <v>218</v>
      </c>
      <c r="B24" s="142"/>
      <c r="C24" s="142"/>
      <c r="D24" s="142"/>
      <c r="E24" s="142"/>
      <c r="F24" s="142"/>
      <c r="G24" s="142"/>
      <c r="H24" s="142"/>
      <c r="I24" s="142">
        <v>100</v>
      </c>
      <c r="J24" s="142"/>
      <c r="K24" s="142">
        <f>SUM(K13:K23)+N6</f>
        <v>87.409999999999982</v>
      </c>
      <c r="L24" s="142"/>
      <c r="M24" s="162" t="s">
        <v>291</v>
      </c>
      <c r="N24" s="162"/>
    </row>
    <row r="25" spans="1:14" ht="17.100000000000001" customHeight="1" x14ac:dyDescent="0.15">
      <c r="A25" s="3" t="s">
        <v>219</v>
      </c>
      <c r="B25" s="145" t="s">
        <v>220</v>
      </c>
      <c r="C25" s="146"/>
      <c r="D25" s="146"/>
      <c r="E25" s="146"/>
      <c r="F25" s="146"/>
      <c r="G25" s="146"/>
      <c r="H25" s="146"/>
      <c r="I25" s="146"/>
      <c r="J25" s="146"/>
      <c r="K25" s="146"/>
      <c r="L25" s="146"/>
      <c r="M25" s="146"/>
      <c r="N25" s="147"/>
    </row>
    <row r="26" spans="1:14" ht="15.95" customHeight="1" x14ac:dyDescent="0.15"/>
  </sheetData>
  <mergeCells count="99">
    <mergeCell ref="E4:E5"/>
    <mergeCell ref="N4:N5"/>
    <mergeCell ref="A4:B9"/>
    <mergeCell ref="C4:D5"/>
    <mergeCell ref="F4:G5"/>
    <mergeCell ref="H4:I5"/>
    <mergeCell ref="J4:K5"/>
    <mergeCell ref="L4:M5"/>
    <mergeCell ref="B25:N25"/>
    <mergeCell ref="A10:A11"/>
    <mergeCell ref="A12:A23"/>
    <mergeCell ref="B13:B18"/>
    <mergeCell ref="B19:B22"/>
    <mergeCell ref="C13:C14"/>
    <mergeCell ref="C17:C18"/>
    <mergeCell ref="C20:C22"/>
    <mergeCell ref="D23:F23"/>
    <mergeCell ref="I23:J23"/>
    <mergeCell ref="K23:L23"/>
    <mergeCell ref="M23:N23"/>
    <mergeCell ref="A24:H24"/>
    <mergeCell ref="I24:J24"/>
    <mergeCell ref="K24:L24"/>
    <mergeCell ref="M24:N24"/>
    <mergeCell ref="D21:F21"/>
    <mergeCell ref="I21:J21"/>
    <mergeCell ref="K21:L21"/>
    <mergeCell ref="M21:N21"/>
    <mergeCell ref="D22:F22"/>
    <mergeCell ref="I22:J22"/>
    <mergeCell ref="K22:L22"/>
    <mergeCell ref="M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40" type="noConversion"/>
  <printOptions horizontalCentered="1"/>
  <pageMargins left="0.75138888888888899" right="0.75138888888888899" top="1.0236111111111099" bottom="0.78680555555555598" header="0.5" footer="0.5"/>
  <pageSetup paperSize="9" scale="112" orientation="landscape"/>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topLeftCell="A10" workbookViewId="0">
      <selection activeCell="D18" sqref="D18:F18"/>
    </sheetView>
  </sheetViews>
  <sheetFormatPr defaultColWidth="9" defaultRowHeight="13.5" x14ac:dyDescent="0.15"/>
  <cols>
    <col min="1" max="1" width="5.25" customWidth="1"/>
    <col min="3" max="3" width="11.375" customWidth="1"/>
    <col min="5" max="5" width="13.125" customWidth="1"/>
    <col min="6" max="6" width="2.375" customWidth="1"/>
    <col min="7" max="7" width="10.875" customWidth="1"/>
    <col min="8" max="8" width="10.125" customWidth="1"/>
    <col min="9" max="9" width="6.875" customWidth="1"/>
    <col min="10" max="10" width="0.875" customWidth="1"/>
    <col min="11" max="11" width="9" customWidth="1"/>
    <col min="12" max="12" width="1" customWidth="1"/>
    <col min="13" max="13" width="8.875" customWidth="1"/>
    <col min="14" max="14" width="12.875" customWidth="1"/>
  </cols>
  <sheetData>
    <row r="1" spans="1:14" ht="42" customHeight="1" x14ac:dyDescent="0.15">
      <c r="A1" s="134" t="s">
        <v>173</v>
      </c>
      <c r="B1" s="134"/>
      <c r="C1" s="134"/>
      <c r="D1" s="134"/>
      <c r="E1" s="134"/>
      <c r="F1" s="134"/>
      <c r="G1" s="134"/>
      <c r="H1" s="134"/>
      <c r="I1" s="134"/>
      <c r="J1" s="134"/>
      <c r="K1" s="134"/>
      <c r="L1" s="134"/>
      <c r="M1" s="134"/>
      <c r="N1" s="134"/>
    </row>
    <row r="2" spans="1:14" ht="15" customHeight="1" x14ac:dyDescent="0.15">
      <c r="A2" s="135" t="s">
        <v>140</v>
      </c>
      <c r="B2" s="135"/>
      <c r="C2" s="135" t="s">
        <v>292</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32</v>
      </c>
      <c r="K3" s="135"/>
      <c r="L3" s="135"/>
      <c r="M3" s="135"/>
      <c r="N3" s="135"/>
    </row>
    <row r="4" spans="1:14" ht="9.9499999999999993"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9.9499999999999993"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36">
        <f>SUM(E7:E8)</f>
        <v>448.07</v>
      </c>
      <c r="F6" s="137">
        <f>SUM(F7:G8)</f>
        <v>448.07</v>
      </c>
      <c r="G6" s="137"/>
      <c r="H6" s="137">
        <f>SUM(H7:I8)</f>
        <v>120.3</v>
      </c>
      <c r="I6" s="137"/>
      <c r="J6" s="135">
        <v>10</v>
      </c>
      <c r="K6" s="135"/>
      <c r="L6" s="138">
        <f>H6/F6</f>
        <v>0.26848483495882342</v>
      </c>
      <c r="M6" s="138"/>
      <c r="N6" s="1">
        <v>2.69</v>
      </c>
    </row>
    <row r="7" spans="1:14" ht="15" customHeight="1" x14ac:dyDescent="0.15">
      <c r="A7" s="135"/>
      <c r="B7" s="135"/>
      <c r="C7" s="135" t="s">
        <v>180</v>
      </c>
      <c r="D7" s="135"/>
      <c r="E7" s="36">
        <v>300</v>
      </c>
      <c r="F7" s="137">
        <v>300</v>
      </c>
      <c r="G7" s="137"/>
      <c r="H7" s="137">
        <v>0</v>
      </c>
      <c r="I7" s="137"/>
      <c r="J7" s="135" t="s">
        <v>42</v>
      </c>
      <c r="K7" s="135"/>
      <c r="L7" s="135"/>
      <c r="M7" s="135"/>
      <c r="N7" s="1" t="s">
        <v>42</v>
      </c>
    </row>
    <row r="8" spans="1:14" ht="15" customHeight="1" x14ac:dyDescent="0.15">
      <c r="A8" s="135"/>
      <c r="B8" s="135"/>
      <c r="C8" s="135" t="s">
        <v>181</v>
      </c>
      <c r="D8" s="135"/>
      <c r="E8" s="36">
        <v>148.07</v>
      </c>
      <c r="F8" s="137">
        <v>148.07</v>
      </c>
      <c r="G8" s="137"/>
      <c r="H8" s="137">
        <v>120.3</v>
      </c>
      <c r="I8" s="137"/>
      <c r="J8" s="135" t="s">
        <v>42</v>
      </c>
      <c r="K8" s="135"/>
      <c r="L8" s="135"/>
      <c r="M8" s="135"/>
      <c r="N8" s="1" t="s">
        <v>42</v>
      </c>
    </row>
    <row r="9" spans="1:14" ht="15" customHeight="1" x14ac:dyDescent="0.15">
      <c r="A9" s="135"/>
      <c r="B9" s="135"/>
      <c r="C9" s="135" t="s">
        <v>150</v>
      </c>
      <c r="D9" s="135"/>
      <c r="E9" s="36"/>
      <c r="F9" s="137"/>
      <c r="G9" s="137"/>
      <c r="H9" s="137"/>
      <c r="I9" s="137"/>
      <c r="J9" s="135" t="s">
        <v>42</v>
      </c>
      <c r="K9" s="135"/>
      <c r="L9" s="135"/>
      <c r="M9" s="135"/>
      <c r="N9" s="1" t="s">
        <v>42</v>
      </c>
    </row>
    <row r="10" spans="1:14" ht="15" customHeight="1" x14ac:dyDescent="0.15">
      <c r="A10" s="135" t="s">
        <v>182</v>
      </c>
      <c r="B10" s="135" t="s">
        <v>45</v>
      </c>
      <c r="C10" s="135"/>
      <c r="D10" s="135"/>
      <c r="E10" s="135"/>
      <c r="F10" s="135"/>
      <c r="G10" s="135"/>
      <c r="H10" s="135" t="s">
        <v>183</v>
      </c>
      <c r="I10" s="135"/>
      <c r="J10" s="135"/>
      <c r="K10" s="135"/>
      <c r="L10" s="135"/>
      <c r="M10" s="135"/>
      <c r="N10" s="135"/>
    </row>
    <row r="11" spans="1:14" ht="71.099999999999994" customHeight="1" x14ac:dyDescent="0.15">
      <c r="A11" s="135"/>
      <c r="B11" s="139" t="s">
        <v>293</v>
      </c>
      <c r="C11" s="139"/>
      <c r="D11" s="139"/>
      <c r="E11" s="139"/>
      <c r="F11" s="139"/>
      <c r="G11" s="139"/>
      <c r="H11" s="139" t="s">
        <v>294</v>
      </c>
      <c r="I11" s="139"/>
      <c r="J11" s="139"/>
      <c r="K11" s="139"/>
      <c r="L11" s="139"/>
      <c r="M11" s="139"/>
      <c r="N11" s="139"/>
    </row>
    <row r="12" spans="1:14" ht="17.100000000000001"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7.100000000000001" customHeight="1" x14ac:dyDescent="0.15">
      <c r="A13" s="148"/>
      <c r="B13" s="140" t="s">
        <v>187</v>
      </c>
      <c r="C13" s="37" t="s">
        <v>188</v>
      </c>
      <c r="D13" s="141" t="s">
        <v>295</v>
      </c>
      <c r="E13" s="141"/>
      <c r="F13" s="141"/>
      <c r="G13" s="39">
        <f>100%</f>
        <v>1</v>
      </c>
      <c r="H13" s="42">
        <v>0.91220000000000001</v>
      </c>
      <c r="I13" s="140">
        <v>10</v>
      </c>
      <c r="J13" s="140"/>
      <c r="K13" s="140">
        <v>10</v>
      </c>
      <c r="L13" s="140"/>
      <c r="M13" s="140"/>
      <c r="N13" s="140"/>
    </row>
    <row r="14" spans="1:14" ht="17.100000000000001" customHeight="1" x14ac:dyDescent="0.15">
      <c r="A14" s="148"/>
      <c r="B14" s="140"/>
      <c r="C14" s="37" t="s">
        <v>199</v>
      </c>
      <c r="D14" s="141" t="s">
        <v>296</v>
      </c>
      <c r="E14" s="141"/>
      <c r="F14" s="141"/>
      <c r="G14" s="37" t="s">
        <v>241</v>
      </c>
      <c r="H14" s="40">
        <v>0.92</v>
      </c>
      <c r="I14" s="140">
        <v>10</v>
      </c>
      <c r="J14" s="140"/>
      <c r="K14" s="140">
        <v>10</v>
      </c>
      <c r="L14" s="140"/>
      <c r="M14" s="140"/>
      <c r="N14" s="140"/>
    </row>
    <row r="15" spans="1:14" ht="17.100000000000001" customHeight="1" x14ac:dyDescent="0.15">
      <c r="A15" s="148"/>
      <c r="B15" s="140"/>
      <c r="C15" s="140" t="s">
        <v>202</v>
      </c>
      <c r="D15" s="141" t="s">
        <v>297</v>
      </c>
      <c r="E15" s="141"/>
      <c r="F15" s="141"/>
      <c r="G15" s="37" t="s">
        <v>105</v>
      </c>
      <c r="H15" s="40">
        <v>1</v>
      </c>
      <c r="I15" s="140">
        <v>10</v>
      </c>
      <c r="J15" s="140"/>
      <c r="K15" s="140">
        <v>10</v>
      </c>
      <c r="L15" s="140"/>
      <c r="M15" s="140"/>
      <c r="N15" s="140"/>
    </row>
    <row r="16" spans="1:14" ht="17.100000000000001" customHeight="1" x14ac:dyDescent="0.15">
      <c r="A16" s="148"/>
      <c r="B16" s="140"/>
      <c r="C16" s="140"/>
      <c r="D16" s="141" t="s">
        <v>298</v>
      </c>
      <c r="E16" s="141"/>
      <c r="F16" s="141"/>
      <c r="G16" s="37" t="s">
        <v>105</v>
      </c>
      <c r="H16" s="40">
        <v>1</v>
      </c>
      <c r="I16" s="140">
        <v>10</v>
      </c>
      <c r="J16" s="140"/>
      <c r="K16" s="140">
        <v>10</v>
      </c>
      <c r="L16" s="140"/>
      <c r="M16" s="140"/>
      <c r="N16" s="140"/>
    </row>
    <row r="17" spans="1:14" ht="17.100000000000001" customHeight="1" x14ac:dyDescent="0.15">
      <c r="A17" s="148"/>
      <c r="B17" s="140"/>
      <c r="C17" s="37" t="s">
        <v>204</v>
      </c>
      <c r="D17" s="141" t="s">
        <v>108</v>
      </c>
      <c r="E17" s="141"/>
      <c r="F17" s="141"/>
      <c r="G17" s="37" t="s">
        <v>205</v>
      </c>
      <c r="H17" s="40">
        <v>1</v>
      </c>
      <c r="I17" s="140">
        <v>10</v>
      </c>
      <c r="J17" s="140"/>
      <c r="K17" s="140">
        <v>10</v>
      </c>
      <c r="L17" s="140"/>
      <c r="M17" s="140"/>
      <c r="N17" s="140"/>
    </row>
    <row r="18" spans="1:14" ht="17.100000000000001" customHeight="1" x14ac:dyDescent="0.15">
      <c r="A18" s="148"/>
      <c r="B18" s="140" t="s">
        <v>206</v>
      </c>
      <c r="C18" s="37" t="s">
        <v>207</v>
      </c>
      <c r="D18" s="141" t="s">
        <v>299</v>
      </c>
      <c r="E18" s="141"/>
      <c r="F18" s="141"/>
      <c r="G18" s="37" t="s">
        <v>241</v>
      </c>
      <c r="H18" s="40">
        <v>0.95</v>
      </c>
      <c r="I18" s="140">
        <v>15</v>
      </c>
      <c r="J18" s="140"/>
      <c r="K18" s="140">
        <v>15</v>
      </c>
      <c r="L18" s="140"/>
      <c r="M18" s="140"/>
      <c r="N18" s="140"/>
    </row>
    <row r="19" spans="1:14" ht="17.100000000000001" customHeight="1" x14ac:dyDescent="0.15">
      <c r="A19" s="148"/>
      <c r="B19" s="140"/>
      <c r="C19" s="37" t="s">
        <v>211</v>
      </c>
      <c r="D19" s="141" t="s">
        <v>300</v>
      </c>
      <c r="E19" s="141"/>
      <c r="F19" s="141"/>
      <c r="G19" s="37" t="s">
        <v>74</v>
      </c>
      <c r="H19" s="40">
        <v>1</v>
      </c>
      <c r="I19" s="140">
        <v>15</v>
      </c>
      <c r="J19" s="140"/>
      <c r="K19" s="140">
        <v>15</v>
      </c>
      <c r="L19" s="140"/>
      <c r="M19" s="140"/>
      <c r="N19" s="140"/>
    </row>
    <row r="20" spans="1:14" ht="24.95" customHeight="1" x14ac:dyDescent="0.15">
      <c r="A20" s="148"/>
      <c r="B20" s="37" t="s">
        <v>214</v>
      </c>
      <c r="C20" s="37" t="s">
        <v>215</v>
      </c>
      <c r="D20" s="141" t="s">
        <v>301</v>
      </c>
      <c r="E20" s="141"/>
      <c r="F20" s="141"/>
      <c r="G20" s="37" t="s">
        <v>241</v>
      </c>
      <c r="H20" s="40">
        <v>0.95</v>
      </c>
      <c r="I20" s="140">
        <v>10</v>
      </c>
      <c r="J20" s="140"/>
      <c r="K20" s="140">
        <v>10</v>
      </c>
      <c r="L20" s="140"/>
      <c r="M20" s="140"/>
      <c r="N20" s="140"/>
    </row>
    <row r="21" spans="1:14" ht="15" customHeight="1" x14ac:dyDescent="0.15">
      <c r="A21" s="142" t="s">
        <v>218</v>
      </c>
      <c r="B21" s="142"/>
      <c r="C21" s="142"/>
      <c r="D21" s="142"/>
      <c r="E21" s="142"/>
      <c r="F21" s="142"/>
      <c r="G21" s="142"/>
      <c r="H21" s="142"/>
      <c r="I21" s="142">
        <v>100</v>
      </c>
      <c r="J21" s="142"/>
      <c r="K21" s="142">
        <f>SUM(K13:K20)+N6</f>
        <v>92.69</v>
      </c>
      <c r="L21" s="142"/>
      <c r="M21" s="162" t="s">
        <v>136</v>
      </c>
      <c r="N21" s="162"/>
    </row>
    <row r="22" spans="1:14" ht="15" customHeight="1" x14ac:dyDescent="0.15">
      <c r="A22" s="3" t="s">
        <v>219</v>
      </c>
      <c r="B22" s="145" t="s">
        <v>220</v>
      </c>
      <c r="C22" s="146"/>
      <c r="D22" s="146"/>
      <c r="E22" s="146"/>
      <c r="F22" s="146"/>
      <c r="G22" s="146"/>
      <c r="H22" s="146"/>
      <c r="I22" s="146"/>
      <c r="J22" s="146"/>
      <c r="K22" s="146"/>
      <c r="L22" s="146"/>
      <c r="M22" s="146"/>
      <c r="N22" s="147"/>
    </row>
  </sheetData>
  <mergeCells count="85">
    <mergeCell ref="E4:E5"/>
    <mergeCell ref="N4:N5"/>
    <mergeCell ref="A4:B9"/>
    <mergeCell ref="C4:D5"/>
    <mergeCell ref="F4:G5"/>
    <mergeCell ref="H4:I5"/>
    <mergeCell ref="J4:K5"/>
    <mergeCell ref="L4:M5"/>
    <mergeCell ref="A10:A11"/>
    <mergeCell ref="A12:A20"/>
    <mergeCell ref="B13:B17"/>
    <mergeCell ref="B18:B19"/>
    <mergeCell ref="C15:C16"/>
    <mergeCell ref="A21:H21"/>
    <mergeCell ref="I21:J21"/>
    <mergeCell ref="K21:L21"/>
    <mergeCell ref="M21:N21"/>
    <mergeCell ref="B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40" type="noConversion"/>
  <printOptions horizontalCentered="1"/>
  <pageMargins left="0.75138888888888899" right="0.75138888888888899" top="0.78680555555555598" bottom="0.59027777777777801" header="0.5" footer="0.5"/>
  <pageSetup paperSize="9" scale="11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
  <sheetViews>
    <sheetView topLeftCell="A4" workbookViewId="0">
      <selection activeCell="D21" sqref="D21:F21"/>
    </sheetView>
  </sheetViews>
  <sheetFormatPr defaultColWidth="9" defaultRowHeight="13.5" x14ac:dyDescent="0.15"/>
  <cols>
    <col min="1" max="1" width="5.25" customWidth="1"/>
    <col min="3" max="3" width="11.75" customWidth="1"/>
    <col min="5" max="5" width="12.375" customWidth="1"/>
    <col min="6" max="6" width="2.375" customWidth="1"/>
    <col min="7" max="7" width="10.875" customWidth="1"/>
    <col min="8" max="8" width="10.125" customWidth="1"/>
    <col min="9" max="9" width="8.375" customWidth="1"/>
    <col min="10" max="10" width="0.875" customWidth="1"/>
    <col min="11" max="11" width="9" customWidth="1"/>
    <col min="12" max="12" width="1" customWidth="1"/>
    <col min="13" max="13" width="8.375" customWidth="1"/>
    <col min="14" max="14" width="12.875" customWidth="1"/>
  </cols>
  <sheetData>
    <row r="1" spans="1:14" ht="42" customHeight="1" x14ac:dyDescent="0.15">
      <c r="A1" s="134" t="s">
        <v>173</v>
      </c>
      <c r="B1" s="134"/>
      <c r="C1" s="134"/>
      <c r="D1" s="134"/>
      <c r="E1" s="134"/>
      <c r="F1" s="134"/>
      <c r="G1" s="134"/>
      <c r="H1" s="134"/>
      <c r="I1" s="134"/>
      <c r="J1" s="134"/>
      <c r="K1" s="134"/>
      <c r="L1" s="134"/>
      <c r="M1" s="134"/>
      <c r="N1" s="134"/>
    </row>
    <row r="2" spans="1:14" ht="15" customHeight="1" x14ac:dyDescent="0.15">
      <c r="A2" s="135" t="s">
        <v>140</v>
      </c>
      <c r="B2" s="135"/>
      <c r="C2" s="135" t="s">
        <v>302</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32</v>
      </c>
      <c r="K3" s="135"/>
      <c r="L3" s="135"/>
      <c r="M3" s="135"/>
      <c r="N3" s="135"/>
    </row>
    <row r="4" spans="1:14" ht="15"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15"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36">
        <f>SUM(E7:E9)</f>
        <v>231.35</v>
      </c>
      <c r="F6" s="137">
        <f>SUM(F7:G9)</f>
        <v>231.35</v>
      </c>
      <c r="G6" s="137"/>
      <c r="H6" s="137">
        <f>SUM(H7:I9)</f>
        <v>230.42</v>
      </c>
      <c r="I6" s="137"/>
      <c r="J6" s="135">
        <v>10</v>
      </c>
      <c r="K6" s="135"/>
      <c r="L6" s="138">
        <f>H6/F6</f>
        <v>0.99598011670628916</v>
      </c>
      <c r="M6" s="138"/>
      <c r="N6" s="1">
        <v>9.9600000000000009</v>
      </c>
    </row>
    <row r="7" spans="1:14" ht="15" customHeight="1" x14ac:dyDescent="0.15">
      <c r="A7" s="135"/>
      <c r="B7" s="135"/>
      <c r="C7" s="135" t="s">
        <v>180</v>
      </c>
      <c r="D7" s="135"/>
      <c r="E7" s="36">
        <v>220</v>
      </c>
      <c r="F7" s="137">
        <v>220</v>
      </c>
      <c r="G7" s="137"/>
      <c r="H7" s="137">
        <v>219.07</v>
      </c>
      <c r="I7" s="137"/>
      <c r="J7" s="135" t="s">
        <v>42</v>
      </c>
      <c r="K7" s="135"/>
      <c r="L7" s="135"/>
      <c r="M7" s="135"/>
      <c r="N7" s="1" t="s">
        <v>42</v>
      </c>
    </row>
    <row r="8" spans="1:14" ht="15" customHeight="1" x14ac:dyDescent="0.15">
      <c r="A8" s="135"/>
      <c r="B8" s="135"/>
      <c r="C8" s="135" t="s">
        <v>181</v>
      </c>
      <c r="D8" s="135"/>
      <c r="E8" s="36">
        <v>11.35</v>
      </c>
      <c r="F8" s="137">
        <v>11.35</v>
      </c>
      <c r="G8" s="137"/>
      <c r="H8" s="137">
        <v>11.35</v>
      </c>
      <c r="I8" s="137"/>
      <c r="J8" s="135" t="s">
        <v>42</v>
      </c>
      <c r="K8" s="135"/>
      <c r="L8" s="135"/>
      <c r="M8" s="135"/>
      <c r="N8" s="1" t="s">
        <v>42</v>
      </c>
    </row>
    <row r="9" spans="1:14" ht="15" customHeight="1" x14ac:dyDescent="0.15">
      <c r="A9" s="135"/>
      <c r="B9" s="135"/>
      <c r="C9" s="135" t="s">
        <v>150</v>
      </c>
      <c r="D9" s="135"/>
      <c r="E9" s="1"/>
      <c r="F9" s="135"/>
      <c r="G9" s="135"/>
      <c r="H9" s="135"/>
      <c r="I9" s="135"/>
      <c r="J9" s="135" t="s">
        <v>42</v>
      </c>
      <c r="K9" s="135"/>
      <c r="L9" s="135"/>
      <c r="M9" s="135"/>
      <c r="N9" s="1" t="s">
        <v>42</v>
      </c>
    </row>
    <row r="10" spans="1:14" ht="15" customHeight="1" x14ac:dyDescent="0.15">
      <c r="A10" s="135" t="s">
        <v>182</v>
      </c>
      <c r="B10" s="135" t="s">
        <v>45</v>
      </c>
      <c r="C10" s="135"/>
      <c r="D10" s="135"/>
      <c r="E10" s="135"/>
      <c r="F10" s="135"/>
      <c r="G10" s="135"/>
      <c r="H10" s="135" t="s">
        <v>183</v>
      </c>
      <c r="I10" s="135"/>
      <c r="J10" s="135"/>
      <c r="K10" s="135"/>
      <c r="L10" s="135"/>
      <c r="M10" s="135"/>
      <c r="N10" s="135"/>
    </row>
    <row r="11" spans="1:14" ht="66.95" customHeight="1" x14ac:dyDescent="0.15">
      <c r="A11" s="135"/>
      <c r="B11" s="139" t="s">
        <v>303</v>
      </c>
      <c r="C11" s="139"/>
      <c r="D11" s="139"/>
      <c r="E11" s="139"/>
      <c r="F11" s="139"/>
      <c r="G11" s="139"/>
      <c r="H11" s="139" t="s">
        <v>304</v>
      </c>
      <c r="I11" s="139"/>
      <c r="J11" s="139"/>
      <c r="K11" s="139"/>
      <c r="L11" s="139"/>
      <c r="M11" s="139"/>
      <c r="N11" s="139"/>
    </row>
    <row r="12" spans="1:14" ht="17.100000000000001"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7.100000000000001" customHeight="1" x14ac:dyDescent="0.15">
      <c r="A13" s="148"/>
      <c r="B13" s="140" t="s">
        <v>187</v>
      </c>
      <c r="C13" s="140" t="s">
        <v>188</v>
      </c>
      <c r="D13" s="141" t="s">
        <v>305</v>
      </c>
      <c r="E13" s="141"/>
      <c r="F13" s="141"/>
      <c r="G13" s="37" t="s">
        <v>306</v>
      </c>
      <c r="H13" s="37" t="s">
        <v>306</v>
      </c>
      <c r="I13" s="140">
        <v>10</v>
      </c>
      <c r="J13" s="140"/>
      <c r="K13" s="140">
        <v>10</v>
      </c>
      <c r="L13" s="140"/>
      <c r="M13" s="140"/>
      <c r="N13" s="140"/>
    </row>
    <row r="14" spans="1:14" ht="17.100000000000001" customHeight="1" x14ac:dyDescent="0.15">
      <c r="A14" s="148"/>
      <c r="B14" s="140"/>
      <c r="C14" s="140"/>
      <c r="D14" s="141" t="s">
        <v>307</v>
      </c>
      <c r="E14" s="141"/>
      <c r="F14" s="141"/>
      <c r="G14" s="37" t="s">
        <v>308</v>
      </c>
      <c r="H14" s="37" t="s">
        <v>309</v>
      </c>
      <c r="I14" s="140">
        <v>10</v>
      </c>
      <c r="J14" s="140"/>
      <c r="K14" s="140">
        <v>10</v>
      </c>
      <c r="L14" s="140"/>
      <c r="M14" s="140"/>
      <c r="N14" s="140"/>
    </row>
    <row r="15" spans="1:14" ht="17.100000000000001" customHeight="1" x14ac:dyDescent="0.15">
      <c r="A15" s="148"/>
      <c r="B15" s="140"/>
      <c r="C15" s="37" t="s">
        <v>199</v>
      </c>
      <c r="D15" s="141" t="s">
        <v>310</v>
      </c>
      <c r="E15" s="141"/>
      <c r="F15" s="141"/>
      <c r="G15" s="40" t="s">
        <v>65</v>
      </c>
      <c r="H15" s="40">
        <v>1</v>
      </c>
      <c r="I15" s="140">
        <v>10</v>
      </c>
      <c r="J15" s="140"/>
      <c r="K15" s="140">
        <v>10</v>
      </c>
      <c r="L15" s="140"/>
      <c r="M15" s="140"/>
      <c r="N15" s="140"/>
    </row>
    <row r="16" spans="1:14" ht="17.100000000000001" customHeight="1" x14ac:dyDescent="0.15">
      <c r="A16" s="148"/>
      <c r="B16" s="140"/>
      <c r="C16" s="37" t="s">
        <v>202</v>
      </c>
      <c r="D16" s="141" t="s">
        <v>311</v>
      </c>
      <c r="E16" s="141"/>
      <c r="F16" s="141"/>
      <c r="G16" s="37" t="s">
        <v>105</v>
      </c>
      <c r="H16" s="40">
        <v>1</v>
      </c>
      <c r="I16" s="140">
        <v>10</v>
      </c>
      <c r="J16" s="140"/>
      <c r="K16" s="140">
        <v>10</v>
      </c>
      <c r="L16" s="140"/>
      <c r="M16" s="140"/>
      <c r="N16" s="140"/>
    </row>
    <row r="17" spans="1:14" ht="17.100000000000001" customHeight="1" x14ac:dyDescent="0.15">
      <c r="A17" s="148"/>
      <c r="B17" s="140"/>
      <c r="C17" s="37" t="s">
        <v>204</v>
      </c>
      <c r="D17" s="141" t="s">
        <v>108</v>
      </c>
      <c r="E17" s="141"/>
      <c r="F17" s="141"/>
      <c r="G17" s="37" t="s">
        <v>205</v>
      </c>
      <c r="H17" s="40">
        <v>1</v>
      </c>
      <c r="I17" s="140">
        <v>10</v>
      </c>
      <c r="J17" s="140"/>
      <c r="K17" s="140">
        <v>10</v>
      </c>
      <c r="L17" s="140"/>
      <c r="M17" s="140"/>
      <c r="N17" s="140"/>
    </row>
    <row r="18" spans="1:14" ht="17.100000000000001" customHeight="1" x14ac:dyDescent="0.15">
      <c r="A18" s="148"/>
      <c r="B18" s="140" t="s">
        <v>206</v>
      </c>
      <c r="C18" s="37" t="s">
        <v>207</v>
      </c>
      <c r="D18" s="141" t="s">
        <v>312</v>
      </c>
      <c r="E18" s="141"/>
      <c r="F18" s="141"/>
      <c r="G18" s="40" t="s">
        <v>65</v>
      </c>
      <c r="H18" s="40">
        <v>1</v>
      </c>
      <c r="I18" s="140">
        <v>10</v>
      </c>
      <c r="J18" s="140"/>
      <c r="K18" s="140">
        <v>10</v>
      </c>
      <c r="L18" s="140"/>
      <c r="M18" s="140"/>
      <c r="N18" s="140"/>
    </row>
    <row r="19" spans="1:14" ht="17.100000000000001" customHeight="1" x14ac:dyDescent="0.15">
      <c r="A19" s="148"/>
      <c r="B19" s="140"/>
      <c r="C19" s="140" t="s">
        <v>211</v>
      </c>
      <c r="D19" s="141" t="s">
        <v>313</v>
      </c>
      <c r="E19" s="141"/>
      <c r="F19" s="141"/>
      <c r="G19" s="37" t="s">
        <v>74</v>
      </c>
      <c r="H19" s="40">
        <v>1</v>
      </c>
      <c r="I19" s="140">
        <v>10</v>
      </c>
      <c r="J19" s="140"/>
      <c r="K19" s="140">
        <v>10</v>
      </c>
      <c r="L19" s="140"/>
      <c r="M19" s="140"/>
      <c r="N19" s="140"/>
    </row>
    <row r="20" spans="1:14" ht="17.100000000000001" customHeight="1" x14ac:dyDescent="0.15">
      <c r="A20" s="148"/>
      <c r="B20" s="140"/>
      <c r="C20" s="140"/>
      <c r="D20" s="141" t="s">
        <v>314</v>
      </c>
      <c r="E20" s="141"/>
      <c r="F20" s="141"/>
      <c r="G20" s="37" t="s">
        <v>315</v>
      </c>
      <c r="H20" s="40">
        <v>1</v>
      </c>
      <c r="I20" s="140">
        <v>10</v>
      </c>
      <c r="J20" s="140"/>
      <c r="K20" s="140">
        <v>10</v>
      </c>
      <c r="L20" s="140"/>
      <c r="M20" s="140"/>
      <c r="N20" s="140"/>
    </row>
    <row r="21" spans="1:14" ht="22.5" x14ac:dyDescent="0.15">
      <c r="A21" s="148"/>
      <c r="B21" s="37" t="s">
        <v>214</v>
      </c>
      <c r="C21" s="37" t="s">
        <v>215</v>
      </c>
      <c r="D21" s="141" t="s">
        <v>316</v>
      </c>
      <c r="E21" s="141"/>
      <c r="F21" s="141"/>
      <c r="G21" s="37" t="s">
        <v>241</v>
      </c>
      <c r="H21" s="40">
        <v>0.93</v>
      </c>
      <c r="I21" s="140">
        <v>10</v>
      </c>
      <c r="J21" s="140"/>
      <c r="K21" s="140">
        <v>10</v>
      </c>
      <c r="L21" s="140"/>
      <c r="M21" s="140"/>
      <c r="N21" s="140"/>
    </row>
    <row r="22" spans="1:14" ht="15" customHeight="1" x14ac:dyDescent="0.15">
      <c r="A22" s="142" t="s">
        <v>218</v>
      </c>
      <c r="B22" s="142"/>
      <c r="C22" s="142"/>
      <c r="D22" s="142"/>
      <c r="E22" s="142"/>
      <c r="F22" s="142"/>
      <c r="G22" s="142"/>
      <c r="H22" s="142"/>
      <c r="I22" s="142">
        <v>100</v>
      </c>
      <c r="J22" s="142"/>
      <c r="K22" s="142">
        <f>SUM(K13:K21)+N6</f>
        <v>99.960000000000008</v>
      </c>
      <c r="L22" s="142"/>
      <c r="M22" s="162" t="s">
        <v>136</v>
      </c>
      <c r="N22" s="162"/>
    </row>
    <row r="23" spans="1:14" x14ac:dyDescent="0.15">
      <c r="A23" s="3" t="s">
        <v>219</v>
      </c>
      <c r="B23" s="145" t="s">
        <v>220</v>
      </c>
      <c r="C23" s="146"/>
      <c r="D23" s="146"/>
      <c r="E23" s="146"/>
      <c r="F23" s="146"/>
      <c r="G23" s="146"/>
      <c r="H23" s="146"/>
      <c r="I23" s="146"/>
      <c r="J23" s="146"/>
      <c r="K23" s="146"/>
      <c r="L23" s="146"/>
      <c r="M23" s="146"/>
      <c r="N23" s="147"/>
    </row>
    <row r="24" spans="1:14" ht="15.95" customHeight="1" x14ac:dyDescent="0.15"/>
  </sheetData>
  <mergeCells count="90">
    <mergeCell ref="E4:E5"/>
    <mergeCell ref="N4:N5"/>
    <mergeCell ref="A4:B9"/>
    <mergeCell ref="C4:D5"/>
    <mergeCell ref="F4:G5"/>
    <mergeCell ref="H4:I5"/>
    <mergeCell ref="J4:K5"/>
    <mergeCell ref="L4:M5"/>
    <mergeCell ref="B23:N23"/>
    <mergeCell ref="A10:A11"/>
    <mergeCell ref="A12:A21"/>
    <mergeCell ref="B13:B17"/>
    <mergeCell ref="B18:B20"/>
    <mergeCell ref="C13:C14"/>
    <mergeCell ref="C19:C20"/>
    <mergeCell ref="D21:F21"/>
    <mergeCell ref="I21:J21"/>
    <mergeCell ref="K21:L21"/>
    <mergeCell ref="M21:N21"/>
    <mergeCell ref="A22:H22"/>
    <mergeCell ref="I22:J22"/>
    <mergeCell ref="K22:L22"/>
    <mergeCell ref="M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40" type="noConversion"/>
  <printOptions horizontalCentered="1"/>
  <pageMargins left="0.75138888888888899" right="0.75138888888888899" top="0.78680555555555598" bottom="0.59027777777777801" header="0.5" footer="0.5"/>
  <pageSetup paperSize="9" scale="11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8"/>
  <sheetViews>
    <sheetView topLeftCell="A28" workbookViewId="0">
      <selection activeCell="B10" sqref="B10:E10"/>
    </sheetView>
  </sheetViews>
  <sheetFormatPr defaultColWidth="9" defaultRowHeight="13.5" x14ac:dyDescent="0.15"/>
  <cols>
    <col min="1" max="1" width="13.375" customWidth="1"/>
    <col min="2" max="2" width="16.62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4" s="13" customFormat="1" ht="56.65" customHeight="1" x14ac:dyDescent="0.15">
      <c r="A1" s="128" t="s">
        <v>221</v>
      </c>
      <c r="B1" s="128"/>
      <c r="C1" s="128"/>
      <c r="D1" s="128"/>
      <c r="E1" s="128"/>
      <c r="F1" s="128"/>
      <c r="G1" s="128"/>
      <c r="H1" s="128"/>
      <c r="I1" s="128"/>
      <c r="J1" s="128"/>
      <c r="K1" s="128"/>
    </row>
    <row r="2" spans="1:14" ht="19.149999999999999" customHeight="1" x14ac:dyDescent="0.15">
      <c r="A2" s="14" t="s">
        <v>222</v>
      </c>
      <c r="B2" s="149" t="s">
        <v>317</v>
      </c>
      <c r="C2" s="149"/>
      <c r="D2" s="149"/>
      <c r="E2" s="149"/>
      <c r="F2" s="149"/>
      <c r="G2" s="149"/>
      <c r="H2" s="149"/>
      <c r="I2" s="149"/>
      <c r="J2" s="149"/>
      <c r="K2" s="149"/>
    </row>
    <row r="3" spans="1:14" ht="21" customHeight="1" x14ac:dyDescent="0.15">
      <c r="A3" s="14" t="s">
        <v>224</v>
      </c>
      <c r="B3" s="149" t="s">
        <v>225</v>
      </c>
      <c r="C3" s="149"/>
      <c r="D3" s="149"/>
      <c r="E3" s="14" t="s">
        <v>226</v>
      </c>
      <c r="F3" s="149" t="s">
        <v>225</v>
      </c>
      <c r="G3" s="149"/>
      <c r="H3" s="149"/>
      <c r="I3" s="149"/>
      <c r="J3" s="149"/>
      <c r="K3" s="149"/>
    </row>
    <row r="4" spans="1:14" ht="21" customHeight="1" x14ac:dyDescent="0.15">
      <c r="A4" s="149" t="s">
        <v>142</v>
      </c>
      <c r="B4" s="149"/>
      <c r="C4" s="149"/>
      <c r="D4" s="149"/>
      <c r="E4" s="149"/>
      <c r="F4" s="149"/>
      <c r="G4" s="149"/>
      <c r="H4" s="149"/>
      <c r="I4" s="149"/>
      <c r="J4" s="149"/>
      <c r="K4" s="149"/>
    </row>
    <row r="5" spans="1:14" ht="24" customHeight="1" x14ac:dyDescent="0.15">
      <c r="A5" s="169" t="s">
        <v>142</v>
      </c>
      <c r="B5" s="41"/>
      <c r="C5" s="15" t="s">
        <v>227</v>
      </c>
      <c r="D5" s="149" t="s">
        <v>228</v>
      </c>
      <c r="E5" s="149"/>
      <c r="F5" s="149" t="s">
        <v>229</v>
      </c>
      <c r="G5" s="149"/>
      <c r="H5" s="14" t="s">
        <v>230</v>
      </c>
      <c r="I5" s="149" t="s">
        <v>38</v>
      </c>
      <c r="J5" s="149"/>
      <c r="K5" s="14" t="s">
        <v>39</v>
      </c>
    </row>
    <row r="6" spans="1:14" ht="24" customHeight="1" x14ac:dyDescent="0.15">
      <c r="A6" s="170"/>
      <c r="B6" s="41" t="s">
        <v>179</v>
      </c>
      <c r="C6" s="15">
        <f>SUM(C7:C8)</f>
        <v>943.24</v>
      </c>
      <c r="D6" s="165">
        <v>943.24</v>
      </c>
      <c r="E6" s="166"/>
      <c r="F6" s="167">
        <v>825.12</v>
      </c>
      <c r="G6" s="168"/>
      <c r="H6" s="17">
        <f>F6/C6</f>
        <v>0.87477206225350923</v>
      </c>
      <c r="I6" s="167">
        <v>10</v>
      </c>
      <c r="J6" s="168"/>
      <c r="K6" s="14">
        <v>8.6999999999999993</v>
      </c>
    </row>
    <row r="7" spans="1:14" ht="27" customHeight="1" x14ac:dyDescent="0.15">
      <c r="A7" s="170"/>
      <c r="B7" s="41" t="s">
        <v>180</v>
      </c>
      <c r="C7" s="14">
        <v>858</v>
      </c>
      <c r="D7" s="167">
        <v>858</v>
      </c>
      <c r="E7" s="168"/>
      <c r="F7" s="149" t="s">
        <v>69</v>
      </c>
      <c r="G7" s="149"/>
      <c r="I7" s="149" t="s">
        <v>240</v>
      </c>
      <c r="J7" s="149"/>
      <c r="K7" s="14" t="s">
        <v>240</v>
      </c>
    </row>
    <row r="8" spans="1:14" ht="21" customHeight="1" x14ac:dyDescent="0.15">
      <c r="A8" s="171"/>
      <c r="B8" s="41" t="s">
        <v>181</v>
      </c>
      <c r="C8" s="14">
        <v>85.24</v>
      </c>
      <c r="D8" s="165" t="s">
        <v>318</v>
      </c>
      <c r="E8" s="168"/>
      <c r="F8" s="167"/>
      <c r="G8" s="168"/>
      <c r="H8" s="14"/>
      <c r="I8" s="167"/>
      <c r="J8" s="168"/>
      <c r="K8" s="41"/>
      <c r="N8">
        <v>373.56</v>
      </c>
    </row>
    <row r="9" spans="1:14" ht="24" customHeight="1" x14ac:dyDescent="0.15">
      <c r="A9" s="153" t="s">
        <v>182</v>
      </c>
      <c r="B9" s="153" t="s">
        <v>45</v>
      </c>
      <c r="C9" s="153"/>
      <c r="D9" s="153"/>
      <c r="E9" s="153"/>
      <c r="F9" s="153" t="s">
        <v>183</v>
      </c>
      <c r="G9" s="153"/>
      <c r="H9" s="153"/>
      <c r="I9" s="153"/>
      <c r="J9" s="153"/>
      <c r="K9" s="153"/>
      <c r="N9">
        <v>451.56</v>
      </c>
    </row>
    <row r="10" spans="1:14" ht="98.45" customHeight="1" x14ac:dyDescent="0.15">
      <c r="A10" s="153"/>
      <c r="B10" s="154" t="s">
        <v>319</v>
      </c>
      <c r="C10" s="154"/>
      <c r="D10" s="154"/>
      <c r="E10" s="154"/>
      <c r="F10" s="154" t="s">
        <v>320</v>
      </c>
      <c r="G10" s="154"/>
      <c r="H10" s="154"/>
      <c r="I10" s="154"/>
      <c r="J10" s="154"/>
      <c r="K10" s="154"/>
      <c r="N10">
        <f>SUM(N8:N9)</f>
        <v>825.12</v>
      </c>
    </row>
    <row r="11" spans="1:14" ht="24" customHeight="1" x14ac:dyDescent="0.15">
      <c r="A11" s="18" t="s">
        <v>56</v>
      </c>
      <c r="B11" s="153" t="s">
        <v>57</v>
      </c>
      <c r="C11" s="153"/>
      <c r="D11" s="153" t="s">
        <v>58</v>
      </c>
      <c r="E11" s="153"/>
      <c r="F11" s="18" t="s">
        <v>59</v>
      </c>
      <c r="G11" s="18" t="s">
        <v>60</v>
      </c>
      <c r="H11" s="18" t="s">
        <v>233</v>
      </c>
      <c r="I11" s="18" t="s">
        <v>234</v>
      </c>
      <c r="J11" s="153" t="s">
        <v>61</v>
      </c>
      <c r="K11" s="153"/>
    </row>
    <row r="12" spans="1:14" ht="27" customHeight="1" x14ac:dyDescent="0.15">
      <c r="A12" s="158" t="s">
        <v>187</v>
      </c>
      <c r="B12" s="156" t="s">
        <v>188</v>
      </c>
      <c r="C12" s="156"/>
      <c r="D12" s="155" t="s">
        <v>321</v>
      </c>
      <c r="E12" s="155"/>
      <c r="F12" s="20" t="s">
        <v>322</v>
      </c>
      <c r="G12" s="20">
        <v>12</v>
      </c>
      <c r="H12" s="20">
        <v>4</v>
      </c>
      <c r="I12" s="20">
        <v>4</v>
      </c>
      <c r="J12" s="155" t="s">
        <v>69</v>
      </c>
      <c r="K12" s="155"/>
    </row>
    <row r="13" spans="1:14" ht="27" customHeight="1" x14ac:dyDescent="0.15">
      <c r="A13" s="158"/>
      <c r="B13" s="156"/>
      <c r="C13" s="156"/>
      <c r="D13" s="155" t="s">
        <v>323</v>
      </c>
      <c r="E13" s="155"/>
      <c r="F13" s="20" t="s">
        <v>65</v>
      </c>
      <c r="G13" s="22">
        <v>1</v>
      </c>
      <c r="H13" s="20">
        <v>4</v>
      </c>
      <c r="I13" s="20">
        <v>4</v>
      </c>
      <c r="J13" s="155" t="s">
        <v>240</v>
      </c>
      <c r="K13" s="155"/>
    </row>
    <row r="14" spans="1:14" ht="27" customHeight="1" x14ac:dyDescent="0.15">
      <c r="A14" s="158"/>
      <c r="B14" s="156"/>
      <c r="C14" s="156"/>
      <c r="D14" s="155" t="s">
        <v>324</v>
      </c>
      <c r="E14" s="155"/>
      <c r="F14" s="20" t="s">
        <v>65</v>
      </c>
      <c r="G14" s="22">
        <v>1</v>
      </c>
      <c r="H14" s="20">
        <v>4</v>
      </c>
      <c r="I14" s="20">
        <v>4</v>
      </c>
      <c r="J14" s="155" t="s">
        <v>240</v>
      </c>
      <c r="K14" s="155"/>
    </row>
    <row r="15" spans="1:14" ht="27" customHeight="1" x14ac:dyDescent="0.15">
      <c r="A15" s="158"/>
      <c r="B15" s="156"/>
      <c r="C15" s="156"/>
      <c r="D15" s="155" t="s">
        <v>325</v>
      </c>
      <c r="E15" s="155"/>
      <c r="F15" s="20" t="s">
        <v>65</v>
      </c>
      <c r="G15" s="22">
        <v>0.95</v>
      </c>
      <c r="H15" s="20">
        <v>4</v>
      </c>
      <c r="I15" s="20">
        <v>3</v>
      </c>
      <c r="J15" s="155" t="s">
        <v>326</v>
      </c>
      <c r="K15" s="155"/>
    </row>
    <row r="16" spans="1:14" ht="27" customHeight="1" x14ac:dyDescent="0.15">
      <c r="A16" s="158"/>
      <c r="B16" s="156"/>
      <c r="C16" s="156"/>
      <c r="D16" s="155" t="s">
        <v>327</v>
      </c>
      <c r="E16" s="155"/>
      <c r="F16" s="20" t="s">
        <v>65</v>
      </c>
      <c r="G16" s="22">
        <v>1</v>
      </c>
      <c r="H16" s="20">
        <v>4</v>
      </c>
      <c r="I16" s="20">
        <v>4</v>
      </c>
      <c r="J16" s="155" t="s">
        <v>240</v>
      </c>
      <c r="K16" s="155"/>
    </row>
    <row r="17" spans="1:11" ht="27" customHeight="1" x14ac:dyDescent="0.15">
      <c r="A17" s="158"/>
      <c r="B17" s="156" t="s">
        <v>199</v>
      </c>
      <c r="C17" s="156"/>
      <c r="D17" s="155" t="s">
        <v>328</v>
      </c>
      <c r="E17" s="155"/>
      <c r="F17" s="20" t="s">
        <v>241</v>
      </c>
      <c r="G17" s="22">
        <v>1</v>
      </c>
      <c r="H17" s="20">
        <v>4</v>
      </c>
      <c r="I17" s="20">
        <v>4</v>
      </c>
      <c r="J17" s="155" t="s">
        <v>240</v>
      </c>
      <c r="K17" s="155"/>
    </row>
    <row r="18" spans="1:11" ht="27" customHeight="1" x14ac:dyDescent="0.15">
      <c r="A18" s="158"/>
      <c r="B18" s="156"/>
      <c r="C18" s="156"/>
      <c r="D18" s="155" t="s">
        <v>329</v>
      </c>
      <c r="E18" s="155"/>
      <c r="F18" s="20" t="s">
        <v>65</v>
      </c>
      <c r="G18" s="22">
        <v>1</v>
      </c>
      <c r="H18" s="20">
        <v>4</v>
      </c>
      <c r="I18" s="20">
        <v>4</v>
      </c>
      <c r="J18" s="155" t="s">
        <v>240</v>
      </c>
      <c r="K18" s="155"/>
    </row>
    <row r="19" spans="1:11" ht="27" customHeight="1" x14ac:dyDescent="0.15">
      <c r="A19" s="158"/>
      <c r="B19" s="156"/>
      <c r="C19" s="156"/>
      <c r="D19" s="155" t="s">
        <v>330</v>
      </c>
      <c r="E19" s="155"/>
      <c r="F19" s="20" t="s">
        <v>65</v>
      </c>
      <c r="G19" s="22">
        <v>1</v>
      </c>
      <c r="H19" s="20">
        <v>4</v>
      </c>
      <c r="I19" s="20">
        <v>4</v>
      </c>
      <c r="J19" s="155" t="s">
        <v>240</v>
      </c>
      <c r="K19" s="155"/>
    </row>
    <row r="20" spans="1:11" ht="27" customHeight="1" x14ac:dyDescent="0.15">
      <c r="A20" s="158"/>
      <c r="B20" s="156"/>
      <c r="C20" s="156"/>
      <c r="D20" s="155" t="s">
        <v>331</v>
      </c>
      <c r="E20" s="155"/>
      <c r="F20" s="20" t="s">
        <v>65</v>
      </c>
      <c r="G20" s="22">
        <v>1</v>
      </c>
      <c r="H20" s="20">
        <v>4</v>
      </c>
      <c r="I20" s="20">
        <v>4</v>
      </c>
      <c r="J20" s="155" t="s">
        <v>240</v>
      </c>
      <c r="K20" s="155"/>
    </row>
    <row r="21" spans="1:11" ht="27" customHeight="1" x14ac:dyDescent="0.15">
      <c r="A21" s="158"/>
      <c r="B21" s="156" t="s">
        <v>202</v>
      </c>
      <c r="C21" s="156"/>
      <c r="D21" s="155" t="s">
        <v>332</v>
      </c>
      <c r="E21" s="155"/>
      <c r="F21" s="20" t="s">
        <v>105</v>
      </c>
      <c r="G21" s="22">
        <v>1</v>
      </c>
      <c r="H21" s="20">
        <v>3</v>
      </c>
      <c r="I21" s="20">
        <v>3</v>
      </c>
      <c r="J21" s="155" t="s">
        <v>240</v>
      </c>
      <c r="K21" s="155"/>
    </row>
    <row r="22" spans="1:11" ht="27" customHeight="1" x14ac:dyDescent="0.15">
      <c r="A22" s="158"/>
      <c r="B22" s="156"/>
      <c r="C22" s="156"/>
      <c r="D22" s="155" t="s">
        <v>333</v>
      </c>
      <c r="E22" s="155"/>
      <c r="F22" s="20" t="s">
        <v>105</v>
      </c>
      <c r="G22" s="22">
        <v>1</v>
      </c>
      <c r="H22" s="20">
        <v>3</v>
      </c>
      <c r="I22" s="20">
        <v>3</v>
      </c>
      <c r="J22" s="155" t="s">
        <v>240</v>
      </c>
      <c r="K22" s="155"/>
    </row>
    <row r="23" spans="1:11" ht="27" customHeight="1" x14ac:dyDescent="0.15">
      <c r="A23" s="158"/>
      <c r="B23" s="156"/>
      <c r="C23" s="156"/>
      <c r="D23" s="155" t="s">
        <v>334</v>
      </c>
      <c r="E23" s="155"/>
      <c r="F23" s="20" t="s">
        <v>105</v>
      </c>
      <c r="G23" s="22">
        <v>1</v>
      </c>
      <c r="H23" s="20">
        <v>3</v>
      </c>
      <c r="I23" s="20">
        <v>3</v>
      </c>
      <c r="J23" s="155" t="s">
        <v>240</v>
      </c>
      <c r="K23" s="155"/>
    </row>
    <row r="24" spans="1:11" ht="27" customHeight="1" x14ac:dyDescent="0.15">
      <c r="A24" s="158"/>
      <c r="B24" s="156"/>
      <c r="C24" s="156"/>
      <c r="D24" s="155" t="s">
        <v>335</v>
      </c>
      <c r="E24" s="155"/>
      <c r="F24" s="20" t="s">
        <v>105</v>
      </c>
      <c r="G24" s="22">
        <v>1</v>
      </c>
      <c r="H24" s="20">
        <v>3</v>
      </c>
      <c r="I24" s="20">
        <v>3</v>
      </c>
      <c r="J24" s="155" t="s">
        <v>240</v>
      </c>
      <c r="K24" s="155"/>
    </row>
    <row r="25" spans="1:11" ht="27" customHeight="1" x14ac:dyDescent="0.15">
      <c r="A25" s="158"/>
      <c r="B25" s="156" t="s">
        <v>204</v>
      </c>
      <c r="C25" s="156"/>
      <c r="D25" s="155" t="s">
        <v>108</v>
      </c>
      <c r="E25" s="155"/>
      <c r="F25" s="20" t="s">
        <v>205</v>
      </c>
      <c r="G25" s="22">
        <v>1</v>
      </c>
      <c r="H25" s="20">
        <v>2</v>
      </c>
      <c r="I25" s="20">
        <v>2</v>
      </c>
      <c r="J25" s="155" t="s">
        <v>240</v>
      </c>
      <c r="K25" s="155"/>
    </row>
    <row r="26" spans="1:11" ht="27" customHeight="1" x14ac:dyDescent="0.15">
      <c r="A26" s="158" t="s">
        <v>206</v>
      </c>
      <c r="B26" s="156" t="s">
        <v>244</v>
      </c>
      <c r="C26" s="156"/>
      <c r="D26" s="155" t="s">
        <v>336</v>
      </c>
      <c r="E26" s="155"/>
      <c r="F26" s="20" t="s">
        <v>65</v>
      </c>
      <c r="G26" s="22">
        <v>1</v>
      </c>
      <c r="H26" s="20">
        <v>10</v>
      </c>
      <c r="I26" s="20">
        <v>10</v>
      </c>
      <c r="J26" s="155" t="s">
        <v>240</v>
      </c>
      <c r="K26" s="155"/>
    </row>
    <row r="27" spans="1:11" ht="27" customHeight="1" x14ac:dyDescent="0.15">
      <c r="A27" s="158"/>
      <c r="B27" s="156"/>
      <c r="C27" s="156"/>
      <c r="D27" s="155" t="s">
        <v>337</v>
      </c>
      <c r="E27" s="155"/>
      <c r="F27" s="20" t="s">
        <v>338</v>
      </c>
      <c r="G27" s="22">
        <v>1</v>
      </c>
      <c r="H27" s="20">
        <v>10</v>
      </c>
      <c r="I27" s="20">
        <v>10</v>
      </c>
      <c r="J27" s="155" t="s">
        <v>240</v>
      </c>
      <c r="K27" s="155"/>
    </row>
    <row r="28" spans="1:11" ht="27" customHeight="1" x14ac:dyDescent="0.15">
      <c r="A28" s="158"/>
      <c r="B28" s="156" t="s">
        <v>207</v>
      </c>
      <c r="C28" s="156"/>
      <c r="D28" s="155" t="s">
        <v>240</v>
      </c>
      <c r="E28" s="155"/>
      <c r="F28" s="20" t="s">
        <v>240</v>
      </c>
      <c r="G28" s="20" t="s">
        <v>240</v>
      </c>
      <c r="H28" s="20" t="s">
        <v>240</v>
      </c>
      <c r="I28" s="20" t="s">
        <v>240</v>
      </c>
      <c r="J28" s="155" t="s">
        <v>240</v>
      </c>
      <c r="K28" s="155"/>
    </row>
    <row r="29" spans="1:11" ht="27" customHeight="1" x14ac:dyDescent="0.15">
      <c r="A29" s="158"/>
      <c r="B29" s="156" t="s">
        <v>248</v>
      </c>
      <c r="C29" s="156"/>
      <c r="D29" s="155" t="s">
        <v>240</v>
      </c>
      <c r="E29" s="155"/>
      <c r="F29" s="20" t="s">
        <v>240</v>
      </c>
      <c r="G29" s="20" t="s">
        <v>240</v>
      </c>
      <c r="H29" s="20" t="s">
        <v>240</v>
      </c>
      <c r="I29" s="20" t="s">
        <v>240</v>
      </c>
      <c r="J29" s="155" t="s">
        <v>240</v>
      </c>
      <c r="K29" s="155"/>
    </row>
    <row r="30" spans="1:11" ht="27" customHeight="1" x14ac:dyDescent="0.15">
      <c r="A30" s="158"/>
      <c r="B30" s="156" t="s">
        <v>211</v>
      </c>
      <c r="C30" s="156"/>
      <c r="D30" s="155" t="s">
        <v>339</v>
      </c>
      <c r="E30" s="155"/>
      <c r="F30" s="20" t="s">
        <v>74</v>
      </c>
      <c r="G30" s="22">
        <v>1</v>
      </c>
      <c r="H30" s="20">
        <v>10</v>
      </c>
      <c r="I30" s="20">
        <v>10</v>
      </c>
      <c r="J30" s="155" t="s">
        <v>240</v>
      </c>
      <c r="K30" s="155"/>
    </row>
    <row r="31" spans="1:11" ht="27" customHeight="1" x14ac:dyDescent="0.15">
      <c r="A31" s="19" t="s">
        <v>214</v>
      </c>
      <c r="B31" s="156" t="s">
        <v>214</v>
      </c>
      <c r="C31" s="156"/>
      <c r="D31" s="155" t="s">
        <v>216</v>
      </c>
      <c r="E31" s="155"/>
      <c r="F31" s="20" t="s">
        <v>241</v>
      </c>
      <c r="G31" s="22">
        <v>0.97</v>
      </c>
      <c r="H31" s="20">
        <v>10</v>
      </c>
      <c r="I31" s="20">
        <v>10</v>
      </c>
      <c r="J31" s="155" t="s">
        <v>240</v>
      </c>
      <c r="K31" s="155"/>
    </row>
    <row r="32" spans="1:11" ht="12" hidden="1" customHeight="1" x14ac:dyDescent="0.15">
      <c r="A32" s="20"/>
      <c r="B32" s="20"/>
      <c r="C32" s="20"/>
      <c r="D32" s="21"/>
      <c r="E32" s="20"/>
      <c r="F32" s="20"/>
      <c r="G32" s="20"/>
      <c r="H32" s="20"/>
      <c r="I32" s="20"/>
      <c r="J32" s="20"/>
      <c r="K32" s="21"/>
    </row>
    <row r="33" spans="1:11" ht="21" customHeight="1" x14ac:dyDescent="0.15">
      <c r="A33" s="157" t="s">
        <v>218</v>
      </c>
      <c r="B33" s="157"/>
      <c r="C33" s="157"/>
      <c r="D33" s="157"/>
      <c r="E33" s="157"/>
      <c r="F33" s="157"/>
      <c r="G33" s="157"/>
      <c r="H33" s="23" t="s">
        <v>251</v>
      </c>
      <c r="I33" s="19">
        <v>97.7</v>
      </c>
      <c r="J33" s="158" t="s">
        <v>69</v>
      </c>
      <c r="K33" s="158"/>
    </row>
    <row r="34" spans="1:11" ht="17.45" hidden="1" customHeight="1" x14ac:dyDescent="0.15">
      <c r="A34" s="23"/>
      <c r="B34" s="23"/>
      <c r="C34" s="23"/>
      <c r="D34" s="23"/>
      <c r="E34" s="23"/>
      <c r="F34" s="23"/>
      <c r="G34" s="24"/>
      <c r="H34" s="24"/>
      <c r="I34" s="26"/>
      <c r="J34" s="26"/>
      <c r="K34" s="27"/>
    </row>
    <row r="35" spans="1:11" x14ac:dyDescent="0.15">
      <c r="A35" s="25" t="s">
        <v>219</v>
      </c>
      <c r="B35" s="159" t="s">
        <v>252</v>
      </c>
      <c r="C35" s="159"/>
      <c r="D35" s="159"/>
      <c r="E35" s="159"/>
      <c r="F35" s="159"/>
      <c r="G35" s="159"/>
      <c r="H35" s="159"/>
      <c r="I35" s="159"/>
      <c r="J35" s="159"/>
      <c r="K35" s="159"/>
    </row>
    <row r="36" spans="1:11" x14ac:dyDescent="0.15">
      <c r="A36" s="160" t="s">
        <v>253</v>
      </c>
      <c r="B36" s="160"/>
      <c r="C36" s="160"/>
      <c r="D36" s="160"/>
      <c r="E36" s="160"/>
      <c r="F36" s="160"/>
      <c r="G36" s="160"/>
      <c r="H36" s="160"/>
      <c r="I36" s="160"/>
      <c r="J36" s="160"/>
      <c r="K36" s="160"/>
    </row>
    <row r="37" spans="1:11" ht="48.6" customHeight="1" x14ac:dyDescent="0.15">
      <c r="A37" s="160" t="s">
        <v>254</v>
      </c>
      <c r="B37" s="160"/>
      <c r="C37" s="160"/>
      <c r="D37" s="160"/>
      <c r="E37" s="160"/>
      <c r="F37" s="160"/>
      <c r="G37" s="160"/>
      <c r="H37" s="160"/>
      <c r="I37" s="160"/>
      <c r="J37" s="160"/>
      <c r="K37" s="160"/>
    </row>
    <row r="38" spans="1:11" ht="42.6" customHeight="1" x14ac:dyDescent="0.15">
      <c r="A38" s="160" t="s">
        <v>255</v>
      </c>
      <c r="B38" s="160"/>
      <c r="C38" s="160"/>
      <c r="D38" s="160"/>
      <c r="E38" s="160"/>
      <c r="F38" s="160"/>
      <c r="G38" s="160"/>
      <c r="H38" s="160"/>
      <c r="I38" s="160"/>
      <c r="J38" s="160"/>
      <c r="K38" s="160"/>
    </row>
  </sheetData>
  <mergeCells count="83">
    <mergeCell ref="B35:K35"/>
    <mergeCell ref="A36:K36"/>
    <mergeCell ref="A37:K37"/>
    <mergeCell ref="A38:K38"/>
    <mergeCell ref="A5:A8"/>
    <mergeCell ref="A9:A10"/>
    <mergeCell ref="A12:A25"/>
    <mergeCell ref="A26:A30"/>
    <mergeCell ref="B12:C16"/>
    <mergeCell ref="B17:C20"/>
    <mergeCell ref="B21:C24"/>
    <mergeCell ref="B26:C27"/>
    <mergeCell ref="B31:C31"/>
    <mergeCell ref="D31:E31"/>
    <mergeCell ref="J31:K31"/>
    <mergeCell ref="A33:G33"/>
    <mergeCell ref="J33:K33"/>
    <mergeCell ref="B29:C29"/>
    <mergeCell ref="D29:E29"/>
    <mergeCell ref="J29:K29"/>
    <mergeCell ref="B30:C30"/>
    <mergeCell ref="D30:E30"/>
    <mergeCell ref="J30:K30"/>
    <mergeCell ref="D26:E26"/>
    <mergeCell ref="J26:K26"/>
    <mergeCell ref="D27:E27"/>
    <mergeCell ref="J27:K27"/>
    <mergeCell ref="B28:C28"/>
    <mergeCell ref="D28:E28"/>
    <mergeCell ref="J28:K28"/>
    <mergeCell ref="D24:E24"/>
    <mergeCell ref="J24:K24"/>
    <mergeCell ref="B25:C25"/>
    <mergeCell ref="D25:E25"/>
    <mergeCell ref="J25:K25"/>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D7:E7"/>
    <mergeCell ref="F7:G7"/>
    <mergeCell ref="I7:J7"/>
    <mergeCell ref="D8:E8"/>
    <mergeCell ref="F8:G8"/>
    <mergeCell ref="I8:J8"/>
    <mergeCell ref="D5:E5"/>
    <mergeCell ref="F5:G5"/>
    <mergeCell ref="I5:J5"/>
    <mergeCell ref="D6:E6"/>
    <mergeCell ref="F6:G6"/>
    <mergeCell ref="I6:J6"/>
    <mergeCell ref="A1:K1"/>
    <mergeCell ref="B2:K2"/>
    <mergeCell ref="B3:D3"/>
    <mergeCell ref="F3:K3"/>
    <mergeCell ref="A4:K4"/>
  </mergeCells>
  <phoneticPr fontId="40" type="noConversion"/>
  <printOptions horizontalCentered="1"/>
  <pageMargins left="0.59027777777777801" right="0.59027777777777801" top="0.98402777777777795" bottom="0.59027777777777801" header="0.5" footer="0.5"/>
  <pageSetup paperSize="9" scale="9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9"/>
  <sheetViews>
    <sheetView topLeftCell="A4" workbookViewId="0">
      <selection activeCell="D26" sqref="D26:F26"/>
    </sheetView>
  </sheetViews>
  <sheetFormatPr defaultColWidth="9" defaultRowHeight="13.5" x14ac:dyDescent="0.15"/>
  <cols>
    <col min="1" max="1" width="9.75" customWidth="1"/>
    <col min="2" max="2" width="10.875" customWidth="1"/>
    <col min="3" max="3" width="12" customWidth="1"/>
    <col min="4" max="4" width="10.5" customWidth="1"/>
    <col min="5" max="5" width="14" customWidth="1"/>
    <col min="6" max="6" width="2.375" customWidth="1"/>
    <col min="7" max="7" width="11.75" customWidth="1"/>
    <col min="8" max="8" width="11.375" customWidth="1"/>
    <col min="9" max="9" width="9.375" customWidth="1"/>
    <col min="10" max="10" width="0.875" customWidth="1"/>
    <col min="11" max="11" width="9" customWidth="1"/>
    <col min="12" max="12" width="1" customWidth="1"/>
    <col min="13" max="13" width="8" customWidth="1"/>
    <col min="14" max="14" width="15.625" customWidth="1"/>
  </cols>
  <sheetData>
    <row r="1" spans="1:14" ht="42" customHeight="1" x14ac:dyDescent="0.15">
      <c r="A1" s="134" t="s">
        <v>173</v>
      </c>
      <c r="B1" s="134"/>
      <c r="C1" s="134"/>
      <c r="D1" s="134"/>
      <c r="E1" s="134"/>
      <c r="F1" s="134"/>
      <c r="G1" s="134"/>
      <c r="H1" s="134"/>
      <c r="I1" s="134"/>
      <c r="J1" s="134"/>
      <c r="K1" s="134"/>
      <c r="L1" s="134"/>
      <c r="M1" s="134"/>
      <c r="N1" s="134"/>
    </row>
    <row r="2" spans="1:14" ht="15" customHeight="1" x14ac:dyDescent="0.15">
      <c r="A2" s="135" t="s">
        <v>140</v>
      </c>
      <c r="B2" s="135"/>
      <c r="C2" s="135" t="s">
        <v>340</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32</v>
      </c>
      <c r="K3" s="135"/>
      <c r="L3" s="135"/>
      <c r="M3" s="135"/>
      <c r="N3" s="135"/>
    </row>
    <row r="4" spans="1:14" ht="9"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9"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36">
        <f>SUM(E7:E8)</f>
        <v>1048.26</v>
      </c>
      <c r="F6" s="137">
        <f>SUM(F7:G9)</f>
        <v>1048.26</v>
      </c>
      <c r="G6" s="137"/>
      <c r="H6" s="137">
        <f>SUM(H7:I8)</f>
        <v>1048.26</v>
      </c>
      <c r="I6" s="137"/>
      <c r="J6" s="135">
        <v>10</v>
      </c>
      <c r="K6" s="135"/>
      <c r="L6" s="161">
        <f>H6/F6</f>
        <v>1</v>
      </c>
      <c r="M6" s="161"/>
      <c r="N6" s="1">
        <v>10</v>
      </c>
    </row>
    <row r="7" spans="1:14" ht="15" customHeight="1" x14ac:dyDescent="0.15">
      <c r="A7" s="135"/>
      <c r="B7" s="135"/>
      <c r="C7" s="135" t="s">
        <v>180</v>
      </c>
      <c r="D7" s="135"/>
      <c r="E7" s="36">
        <v>950</v>
      </c>
      <c r="F7" s="137">
        <v>950</v>
      </c>
      <c r="G7" s="137"/>
      <c r="H7" s="137">
        <v>950</v>
      </c>
      <c r="I7" s="137"/>
      <c r="J7" s="135" t="s">
        <v>42</v>
      </c>
      <c r="K7" s="135"/>
      <c r="L7" s="135"/>
      <c r="M7" s="135"/>
      <c r="N7" s="1" t="s">
        <v>42</v>
      </c>
    </row>
    <row r="8" spans="1:14" ht="15" customHeight="1" x14ac:dyDescent="0.15">
      <c r="A8" s="135"/>
      <c r="B8" s="135"/>
      <c r="C8" s="135" t="s">
        <v>181</v>
      </c>
      <c r="D8" s="135"/>
      <c r="E8" s="36">
        <v>98.26</v>
      </c>
      <c r="F8" s="137">
        <v>98.26</v>
      </c>
      <c r="G8" s="137"/>
      <c r="H8" s="137">
        <v>98.26</v>
      </c>
      <c r="I8" s="137"/>
      <c r="J8" s="135" t="s">
        <v>42</v>
      </c>
      <c r="K8" s="135"/>
      <c r="L8" s="135"/>
      <c r="M8" s="135"/>
      <c r="N8" s="1" t="s">
        <v>42</v>
      </c>
    </row>
    <row r="9" spans="1:14" ht="15" customHeight="1" x14ac:dyDescent="0.15">
      <c r="A9" s="135"/>
      <c r="B9" s="135"/>
      <c r="C9" s="135" t="s">
        <v>150</v>
      </c>
      <c r="D9" s="135"/>
      <c r="E9" s="1"/>
      <c r="F9" s="135"/>
      <c r="G9" s="135"/>
      <c r="H9" s="135"/>
      <c r="I9" s="135"/>
      <c r="J9" s="135" t="s">
        <v>42</v>
      </c>
      <c r="K9" s="135"/>
      <c r="L9" s="135"/>
      <c r="M9" s="135"/>
      <c r="N9" s="1" t="s">
        <v>42</v>
      </c>
    </row>
    <row r="10" spans="1:14" ht="15" customHeight="1" x14ac:dyDescent="0.15">
      <c r="A10" s="135" t="s">
        <v>182</v>
      </c>
      <c r="B10" s="135" t="s">
        <v>45</v>
      </c>
      <c r="C10" s="135"/>
      <c r="D10" s="135"/>
      <c r="E10" s="135"/>
      <c r="F10" s="135"/>
      <c r="G10" s="135"/>
      <c r="H10" s="135" t="s">
        <v>183</v>
      </c>
      <c r="I10" s="135"/>
      <c r="J10" s="135"/>
      <c r="K10" s="135"/>
      <c r="L10" s="135"/>
      <c r="M10" s="135"/>
      <c r="N10" s="135"/>
    </row>
    <row r="11" spans="1:14" ht="63" customHeight="1" x14ac:dyDescent="0.15">
      <c r="A11" s="135"/>
      <c r="B11" s="139" t="s">
        <v>341</v>
      </c>
      <c r="C11" s="139"/>
      <c r="D11" s="139"/>
      <c r="E11" s="139"/>
      <c r="F11" s="139"/>
      <c r="G11" s="139"/>
      <c r="H11" s="139" t="s">
        <v>342</v>
      </c>
      <c r="I11" s="139"/>
      <c r="J11" s="139"/>
      <c r="K11" s="139"/>
      <c r="L11" s="139"/>
      <c r="M11" s="139"/>
      <c r="N11" s="139"/>
    </row>
    <row r="12" spans="1:14" ht="18"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5.95" customHeight="1" x14ac:dyDescent="0.15">
      <c r="A13" s="148"/>
      <c r="B13" s="140" t="s">
        <v>187</v>
      </c>
      <c r="C13" s="140" t="s">
        <v>188</v>
      </c>
      <c r="D13" s="141" t="s">
        <v>343</v>
      </c>
      <c r="E13" s="141"/>
      <c r="F13" s="141"/>
      <c r="G13" s="37" t="s">
        <v>344</v>
      </c>
      <c r="H13" s="37" t="s">
        <v>344</v>
      </c>
      <c r="I13" s="140">
        <v>4.5999999999999996</v>
      </c>
      <c r="J13" s="140"/>
      <c r="K13" s="140">
        <v>4.5999999999999996</v>
      </c>
      <c r="L13" s="140"/>
      <c r="M13" s="140"/>
      <c r="N13" s="140"/>
    </row>
    <row r="14" spans="1:14" ht="15.95" customHeight="1" x14ac:dyDescent="0.15">
      <c r="A14" s="148"/>
      <c r="B14" s="140"/>
      <c r="C14" s="140"/>
      <c r="D14" s="141" t="s">
        <v>345</v>
      </c>
      <c r="E14" s="141"/>
      <c r="F14" s="141"/>
      <c r="G14" s="37" t="s">
        <v>346</v>
      </c>
      <c r="H14" s="37" t="s">
        <v>346</v>
      </c>
      <c r="I14" s="140">
        <v>4.54</v>
      </c>
      <c r="J14" s="140"/>
      <c r="K14" s="140">
        <v>4.54</v>
      </c>
      <c r="L14" s="140"/>
      <c r="M14" s="140"/>
      <c r="N14" s="140"/>
    </row>
    <row r="15" spans="1:14" ht="15.95" customHeight="1" x14ac:dyDescent="0.15">
      <c r="A15" s="148"/>
      <c r="B15" s="140"/>
      <c r="C15" s="140" t="s">
        <v>199</v>
      </c>
      <c r="D15" s="141" t="s">
        <v>347</v>
      </c>
      <c r="E15" s="141"/>
      <c r="F15" s="141"/>
      <c r="G15" s="37">
        <f>100%</f>
        <v>1</v>
      </c>
      <c r="H15" s="40">
        <v>1</v>
      </c>
      <c r="I15" s="140">
        <v>4.54</v>
      </c>
      <c r="J15" s="140"/>
      <c r="K15" s="140">
        <v>4.54</v>
      </c>
      <c r="L15" s="140"/>
      <c r="M15" s="140"/>
      <c r="N15" s="140"/>
    </row>
    <row r="16" spans="1:14" ht="15.95" customHeight="1" x14ac:dyDescent="0.15">
      <c r="A16" s="148"/>
      <c r="B16" s="140"/>
      <c r="C16" s="140"/>
      <c r="D16" s="141" t="s">
        <v>348</v>
      </c>
      <c r="E16" s="141"/>
      <c r="F16" s="141"/>
      <c r="G16" s="37" t="s">
        <v>65</v>
      </c>
      <c r="H16" s="40">
        <v>1</v>
      </c>
      <c r="I16" s="140">
        <v>4.54</v>
      </c>
      <c r="J16" s="140"/>
      <c r="K16" s="140">
        <v>4.54</v>
      </c>
      <c r="L16" s="140"/>
      <c r="M16" s="140"/>
      <c r="N16" s="140"/>
    </row>
    <row r="17" spans="1:14" ht="15.95" customHeight="1" x14ac:dyDescent="0.15">
      <c r="A17" s="148"/>
      <c r="B17" s="140"/>
      <c r="C17" s="140"/>
      <c r="D17" s="141" t="s">
        <v>349</v>
      </c>
      <c r="E17" s="141"/>
      <c r="F17" s="141"/>
      <c r="G17" s="37" t="s">
        <v>65</v>
      </c>
      <c r="H17" s="40">
        <v>1</v>
      </c>
      <c r="I17" s="140">
        <v>4.54</v>
      </c>
      <c r="J17" s="140"/>
      <c r="K17" s="140">
        <v>4.54</v>
      </c>
      <c r="L17" s="140"/>
      <c r="M17" s="140"/>
      <c r="N17" s="140"/>
    </row>
    <row r="18" spans="1:14" ht="15.95" customHeight="1" x14ac:dyDescent="0.15">
      <c r="A18" s="148"/>
      <c r="B18" s="140"/>
      <c r="C18" s="140"/>
      <c r="D18" s="141" t="s">
        <v>350</v>
      </c>
      <c r="E18" s="141"/>
      <c r="F18" s="141"/>
      <c r="G18" s="37" t="s">
        <v>65</v>
      </c>
      <c r="H18" s="40">
        <v>1</v>
      </c>
      <c r="I18" s="140">
        <v>4.54</v>
      </c>
      <c r="J18" s="140"/>
      <c r="K18" s="140">
        <v>4.54</v>
      </c>
      <c r="L18" s="140"/>
      <c r="M18" s="140"/>
      <c r="N18" s="140"/>
    </row>
    <row r="19" spans="1:14" ht="15.95" customHeight="1" x14ac:dyDescent="0.15">
      <c r="A19" s="148"/>
      <c r="B19" s="140"/>
      <c r="C19" s="140" t="s">
        <v>202</v>
      </c>
      <c r="D19" s="141" t="s">
        <v>351</v>
      </c>
      <c r="E19" s="141"/>
      <c r="F19" s="141"/>
      <c r="G19" s="37" t="s">
        <v>105</v>
      </c>
      <c r="H19" s="40">
        <v>1</v>
      </c>
      <c r="I19" s="140">
        <v>4.54</v>
      </c>
      <c r="J19" s="140"/>
      <c r="K19" s="140">
        <v>4.54</v>
      </c>
      <c r="L19" s="140"/>
      <c r="M19" s="140"/>
      <c r="N19" s="140"/>
    </row>
    <row r="20" spans="1:14" ht="15.95" customHeight="1" x14ac:dyDescent="0.15">
      <c r="A20" s="148"/>
      <c r="B20" s="140"/>
      <c r="C20" s="140"/>
      <c r="D20" s="141" t="s">
        <v>352</v>
      </c>
      <c r="E20" s="141"/>
      <c r="F20" s="141"/>
      <c r="G20" s="37" t="s">
        <v>105</v>
      </c>
      <c r="H20" s="40">
        <v>1</v>
      </c>
      <c r="I20" s="140">
        <v>4.54</v>
      </c>
      <c r="J20" s="140"/>
      <c r="K20" s="140">
        <v>4.54</v>
      </c>
      <c r="L20" s="140"/>
      <c r="M20" s="140"/>
      <c r="N20" s="140"/>
    </row>
    <row r="21" spans="1:14" ht="15.95" customHeight="1" x14ac:dyDescent="0.15">
      <c r="A21" s="148"/>
      <c r="B21" s="140"/>
      <c r="C21" s="140"/>
      <c r="D21" s="141" t="s">
        <v>353</v>
      </c>
      <c r="E21" s="141"/>
      <c r="F21" s="141"/>
      <c r="G21" s="37" t="s">
        <v>105</v>
      </c>
      <c r="H21" s="40">
        <v>1</v>
      </c>
      <c r="I21" s="140">
        <v>4.54</v>
      </c>
      <c r="J21" s="140"/>
      <c r="K21" s="140">
        <v>4.54</v>
      </c>
      <c r="L21" s="140"/>
      <c r="M21" s="140"/>
      <c r="N21" s="140"/>
    </row>
    <row r="22" spans="1:14" ht="15.95" customHeight="1" x14ac:dyDescent="0.15">
      <c r="A22" s="148"/>
      <c r="B22" s="140"/>
      <c r="C22" s="140"/>
      <c r="D22" s="141" t="s">
        <v>354</v>
      </c>
      <c r="E22" s="141"/>
      <c r="F22" s="141"/>
      <c r="G22" s="37" t="s">
        <v>105</v>
      </c>
      <c r="H22" s="40">
        <v>1</v>
      </c>
      <c r="I22" s="140">
        <v>4.54</v>
      </c>
      <c r="J22" s="140"/>
      <c r="K22" s="140">
        <v>4.54</v>
      </c>
      <c r="L22" s="140"/>
      <c r="M22" s="140"/>
      <c r="N22" s="140"/>
    </row>
    <row r="23" spans="1:14" ht="15.95" customHeight="1" x14ac:dyDescent="0.15">
      <c r="A23" s="148"/>
      <c r="B23" s="140"/>
      <c r="C23" s="37" t="s">
        <v>204</v>
      </c>
      <c r="D23" s="141" t="s">
        <v>108</v>
      </c>
      <c r="E23" s="141"/>
      <c r="F23" s="141"/>
      <c r="G23" s="37" t="s">
        <v>205</v>
      </c>
      <c r="H23" s="40">
        <v>1</v>
      </c>
      <c r="I23" s="140">
        <v>4.54</v>
      </c>
      <c r="J23" s="140"/>
      <c r="K23" s="140">
        <v>4.54</v>
      </c>
      <c r="L23" s="140"/>
      <c r="M23" s="140"/>
      <c r="N23" s="140"/>
    </row>
    <row r="24" spans="1:14" ht="15.95" customHeight="1" x14ac:dyDescent="0.15">
      <c r="A24" s="148"/>
      <c r="B24" s="172" t="s">
        <v>206</v>
      </c>
      <c r="C24" s="37" t="s">
        <v>207</v>
      </c>
      <c r="D24" s="141" t="s">
        <v>337</v>
      </c>
      <c r="E24" s="141"/>
      <c r="F24" s="141"/>
      <c r="G24" s="37" t="s">
        <v>338</v>
      </c>
      <c r="H24" s="40">
        <v>1</v>
      </c>
      <c r="I24" s="140">
        <v>10</v>
      </c>
      <c r="J24" s="140"/>
      <c r="K24" s="140">
        <v>10</v>
      </c>
      <c r="L24" s="140"/>
      <c r="M24" s="140"/>
      <c r="N24" s="140"/>
    </row>
    <row r="25" spans="1:14" ht="15.95" customHeight="1" x14ac:dyDescent="0.15">
      <c r="A25" s="148"/>
      <c r="B25" s="173"/>
      <c r="C25" s="172" t="s">
        <v>211</v>
      </c>
      <c r="D25" s="141" t="s">
        <v>355</v>
      </c>
      <c r="E25" s="141"/>
      <c r="F25" s="141"/>
      <c r="G25" s="37" t="s">
        <v>74</v>
      </c>
      <c r="H25" s="40">
        <v>1</v>
      </c>
      <c r="I25" s="140">
        <v>10</v>
      </c>
      <c r="J25" s="140"/>
      <c r="K25" s="140">
        <v>10</v>
      </c>
      <c r="L25" s="140"/>
      <c r="M25" s="140"/>
      <c r="N25" s="140"/>
    </row>
    <row r="26" spans="1:14" ht="15.95" customHeight="1" x14ac:dyDescent="0.15">
      <c r="A26" s="148"/>
      <c r="B26" s="174"/>
      <c r="C26" s="174"/>
      <c r="D26" s="141" t="s">
        <v>356</v>
      </c>
      <c r="E26" s="141"/>
      <c r="F26" s="141"/>
      <c r="G26" s="37" t="s">
        <v>357</v>
      </c>
      <c r="H26" s="37" t="s">
        <v>357</v>
      </c>
      <c r="I26" s="140">
        <v>10</v>
      </c>
      <c r="J26" s="140"/>
      <c r="K26" s="140">
        <v>10</v>
      </c>
      <c r="L26" s="140"/>
      <c r="M26" s="140"/>
      <c r="N26" s="140"/>
    </row>
    <row r="27" spans="1:14" ht="24" customHeight="1" x14ac:dyDescent="0.15">
      <c r="A27" s="148"/>
      <c r="B27" s="37" t="s">
        <v>214</v>
      </c>
      <c r="C27" s="37" t="s">
        <v>215</v>
      </c>
      <c r="D27" s="141" t="s">
        <v>358</v>
      </c>
      <c r="E27" s="141"/>
      <c r="F27" s="141"/>
      <c r="G27" s="37" t="s">
        <v>239</v>
      </c>
      <c r="H27" s="40">
        <v>0.98</v>
      </c>
      <c r="I27" s="140">
        <v>10</v>
      </c>
      <c r="J27" s="140"/>
      <c r="K27" s="140">
        <v>10</v>
      </c>
      <c r="L27" s="140"/>
      <c r="M27" s="140"/>
      <c r="N27" s="140"/>
    </row>
    <row r="28" spans="1:14" ht="15.95" customHeight="1" x14ac:dyDescent="0.15">
      <c r="A28" s="142" t="s">
        <v>218</v>
      </c>
      <c r="B28" s="142"/>
      <c r="C28" s="142"/>
      <c r="D28" s="142"/>
      <c r="E28" s="142"/>
      <c r="F28" s="142"/>
      <c r="G28" s="142"/>
      <c r="H28" s="142"/>
      <c r="I28" s="142">
        <v>100</v>
      </c>
      <c r="J28" s="142"/>
      <c r="K28" s="142">
        <f>SUM(K13:K27)+N6</f>
        <v>100</v>
      </c>
      <c r="L28" s="142"/>
      <c r="M28" s="162" t="s">
        <v>136</v>
      </c>
      <c r="N28" s="162"/>
    </row>
    <row r="29" spans="1:14" ht="15" customHeight="1" x14ac:dyDescent="0.15">
      <c r="A29" s="3" t="s">
        <v>219</v>
      </c>
      <c r="B29" s="145" t="s">
        <v>220</v>
      </c>
      <c r="C29" s="146"/>
      <c r="D29" s="146"/>
      <c r="E29" s="146"/>
      <c r="F29" s="146"/>
      <c r="G29" s="146"/>
      <c r="H29" s="146"/>
      <c r="I29" s="146"/>
      <c r="J29" s="146"/>
      <c r="K29" s="146"/>
      <c r="L29" s="146"/>
      <c r="M29" s="146"/>
      <c r="N29" s="147"/>
    </row>
  </sheetData>
  <mergeCells count="116">
    <mergeCell ref="A10:A11"/>
    <mergeCell ref="A12:A27"/>
    <mergeCell ref="B13:B23"/>
    <mergeCell ref="B24:B26"/>
    <mergeCell ref="C13:C14"/>
    <mergeCell ref="C15:C18"/>
    <mergeCell ref="C19:C22"/>
    <mergeCell ref="C25:C26"/>
    <mergeCell ref="E4:E5"/>
    <mergeCell ref="A4:B9"/>
    <mergeCell ref="C4:D5"/>
    <mergeCell ref="D27:F27"/>
    <mergeCell ref="I27:J27"/>
    <mergeCell ref="K27:L27"/>
    <mergeCell ref="M27:N27"/>
    <mergeCell ref="A28:H28"/>
    <mergeCell ref="I28:J28"/>
    <mergeCell ref="K28:L28"/>
    <mergeCell ref="M28:N28"/>
    <mergeCell ref="B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N4:N5"/>
    <mergeCell ref="F4:G5"/>
    <mergeCell ref="H4:I5"/>
    <mergeCell ref="J4:K5"/>
    <mergeCell ref="L4:M5"/>
  </mergeCells>
  <phoneticPr fontId="40" type="noConversion"/>
  <printOptions horizontalCentered="1"/>
  <pageMargins left="0.59027777777777801" right="0.59027777777777801" top="0.70833333333333304" bottom="0.47222222222222199" header="0.5" footer="0.5"/>
  <pageSetup paperSize="9" scale="9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3"/>
  <sheetViews>
    <sheetView topLeftCell="A7" workbookViewId="0">
      <selection activeCell="D13" sqref="D13:F16"/>
    </sheetView>
  </sheetViews>
  <sheetFormatPr defaultColWidth="9" defaultRowHeight="13.5" x14ac:dyDescent="0.15"/>
  <cols>
    <col min="1" max="1" width="5.25" customWidth="1"/>
    <col min="3" max="3" width="11.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x14ac:dyDescent="0.15">
      <c r="A1" s="134" t="s">
        <v>173</v>
      </c>
      <c r="B1" s="134"/>
      <c r="C1" s="134"/>
      <c r="D1" s="134"/>
      <c r="E1" s="134"/>
      <c r="F1" s="134"/>
      <c r="G1" s="134"/>
      <c r="H1" s="134"/>
      <c r="I1" s="134"/>
      <c r="J1" s="134"/>
      <c r="K1" s="134"/>
      <c r="L1" s="134"/>
      <c r="M1" s="134"/>
      <c r="N1" s="134"/>
    </row>
    <row r="2" spans="1:14" ht="15" customHeight="1" x14ac:dyDescent="0.15">
      <c r="A2" s="135" t="s">
        <v>140</v>
      </c>
      <c r="B2" s="135"/>
      <c r="C2" s="135" t="s">
        <v>359</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32</v>
      </c>
      <c r="K3" s="135"/>
      <c r="L3" s="135"/>
      <c r="M3" s="135"/>
      <c r="N3" s="135"/>
    </row>
    <row r="4" spans="1:14" ht="11.1"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11.1"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1">
        <f>SUM(E7:E9)</f>
        <v>285.15999999999997</v>
      </c>
      <c r="F6" s="135">
        <f>SUM(F7:G9)</f>
        <v>285.15999999999997</v>
      </c>
      <c r="G6" s="135"/>
      <c r="H6" s="135">
        <f>SUM(H7:I9)</f>
        <v>284.40999999999997</v>
      </c>
      <c r="I6" s="135"/>
      <c r="J6" s="135">
        <v>10</v>
      </c>
      <c r="K6" s="135"/>
      <c r="L6" s="138">
        <f>H6/F6</f>
        <v>0.99736989760134664</v>
      </c>
      <c r="M6" s="138"/>
      <c r="N6" s="1">
        <v>9.9700000000000006</v>
      </c>
    </row>
    <row r="7" spans="1:14" ht="15" customHeight="1" x14ac:dyDescent="0.15">
      <c r="A7" s="135"/>
      <c r="B7" s="135"/>
      <c r="C7" s="135" t="s">
        <v>180</v>
      </c>
      <c r="D7" s="135"/>
      <c r="E7" s="1">
        <v>250</v>
      </c>
      <c r="F7" s="135">
        <v>250</v>
      </c>
      <c r="G7" s="135"/>
      <c r="H7" s="135">
        <v>249.25</v>
      </c>
      <c r="I7" s="135"/>
      <c r="J7" s="135" t="s">
        <v>42</v>
      </c>
      <c r="K7" s="135"/>
      <c r="L7" s="135"/>
      <c r="M7" s="135"/>
      <c r="N7" s="1" t="s">
        <v>42</v>
      </c>
    </row>
    <row r="8" spans="1:14" ht="15" customHeight="1" x14ac:dyDescent="0.15">
      <c r="A8" s="135"/>
      <c r="B8" s="135"/>
      <c r="C8" s="135" t="s">
        <v>181</v>
      </c>
      <c r="D8" s="135"/>
      <c r="E8" s="1">
        <v>35.159999999999997</v>
      </c>
      <c r="F8" s="135">
        <v>35.159999999999997</v>
      </c>
      <c r="G8" s="135"/>
      <c r="H8" s="135">
        <v>35.159999999999997</v>
      </c>
      <c r="I8" s="135"/>
      <c r="J8" s="135" t="s">
        <v>42</v>
      </c>
      <c r="K8" s="135"/>
      <c r="L8" s="135"/>
      <c r="M8" s="135"/>
      <c r="N8" s="1" t="s">
        <v>42</v>
      </c>
    </row>
    <row r="9" spans="1:14" ht="15" customHeight="1" x14ac:dyDescent="0.15">
      <c r="A9" s="135"/>
      <c r="B9" s="135"/>
      <c r="C9" s="135" t="s">
        <v>150</v>
      </c>
      <c r="D9" s="135"/>
      <c r="E9" s="1"/>
      <c r="F9" s="135"/>
      <c r="G9" s="135"/>
      <c r="H9" s="135"/>
      <c r="I9" s="135"/>
      <c r="J9" s="135" t="s">
        <v>42</v>
      </c>
      <c r="K9" s="135"/>
      <c r="L9" s="135"/>
      <c r="M9" s="135"/>
      <c r="N9" s="1" t="s">
        <v>42</v>
      </c>
    </row>
    <row r="10" spans="1:14" ht="15" customHeight="1" x14ac:dyDescent="0.15">
      <c r="A10" s="135" t="s">
        <v>182</v>
      </c>
      <c r="B10" s="135" t="s">
        <v>45</v>
      </c>
      <c r="C10" s="135"/>
      <c r="D10" s="135"/>
      <c r="E10" s="135"/>
      <c r="F10" s="135"/>
      <c r="G10" s="135"/>
      <c r="H10" s="135" t="s">
        <v>183</v>
      </c>
      <c r="I10" s="135"/>
      <c r="J10" s="135"/>
      <c r="K10" s="135"/>
      <c r="L10" s="135"/>
      <c r="M10" s="135"/>
      <c r="N10" s="135"/>
    </row>
    <row r="11" spans="1:14" ht="59.1" customHeight="1" x14ac:dyDescent="0.15">
      <c r="A11" s="135"/>
      <c r="B11" s="139" t="s">
        <v>360</v>
      </c>
      <c r="C11" s="139"/>
      <c r="D11" s="139"/>
      <c r="E11" s="139"/>
      <c r="F11" s="139"/>
      <c r="G11" s="139"/>
      <c r="H11" s="139" t="s">
        <v>361</v>
      </c>
      <c r="I11" s="139"/>
      <c r="J11" s="139"/>
      <c r="K11" s="139"/>
      <c r="L11" s="139"/>
      <c r="M11" s="139"/>
      <c r="N11" s="139"/>
    </row>
    <row r="12" spans="1:14" ht="18.95"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5" customHeight="1" x14ac:dyDescent="0.15">
      <c r="A13" s="148"/>
      <c r="B13" s="140" t="s">
        <v>187</v>
      </c>
      <c r="C13" s="37" t="s">
        <v>188</v>
      </c>
      <c r="D13" s="141" t="s">
        <v>362</v>
      </c>
      <c r="E13" s="141"/>
      <c r="F13" s="141"/>
      <c r="G13" s="39">
        <f>100%</f>
        <v>1</v>
      </c>
      <c r="H13" s="40">
        <v>1</v>
      </c>
      <c r="I13" s="140">
        <v>12.5</v>
      </c>
      <c r="J13" s="140"/>
      <c r="K13" s="140">
        <v>12.5</v>
      </c>
      <c r="L13" s="140"/>
      <c r="M13" s="140"/>
      <c r="N13" s="140"/>
    </row>
    <row r="14" spans="1:14" ht="15" customHeight="1" x14ac:dyDescent="0.15">
      <c r="A14" s="148"/>
      <c r="B14" s="140"/>
      <c r="C14" s="37" t="s">
        <v>199</v>
      </c>
      <c r="D14" s="141" t="s">
        <v>363</v>
      </c>
      <c r="E14" s="141"/>
      <c r="F14" s="141"/>
      <c r="G14" s="37" t="s">
        <v>65</v>
      </c>
      <c r="H14" s="40">
        <v>1</v>
      </c>
      <c r="I14" s="140">
        <v>12.5</v>
      </c>
      <c r="J14" s="140"/>
      <c r="K14" s="140">
        <v>12.5</v>
      </c>
      <c r="L14" s="140"/>
      <c r="M14" s="140"/>
      <c r="N14" s="140"/>
    </row>
    <row r="15" spans="1:14" ht="15" customHeight="1" x14ac:dyDescent="0.15">
      <c r="A15" s="148"/>
      <c r="B15" s="140"/>
      <c r="C15" s="37" t="s">
        <v>202</v>
      </c>
      <c r="D15" s="141" t="s">
        <v>102</v>
      </c>
      <c r="E15" s="141"/>
      <c r="F15" s="141"/>
      <c r="G15" s="37" t="s">
        <v>239</v>
      </c>
      <c r="H15" s="40">
        <v>1</v>
      </c>
      <c r="I15" s="140">
        <v>12.5</v>
      </c>
      <c r="J15" s="140"/>
      <c r="K15" s="140">
        <v>12.5</v>
      </c>
      <c r="L15" s="140"/>
      <c r="M15" s="140"/>
      <c r="N15" s="140"/>
    </row>
    <row r="16" spans="1:14" ht="15" customHeight="1" x14ac:dyDescent="0.15">
      <c r="A16" s="148"/>
      <c r="B16" s="140"/>
      <c r="C16" s="37" t="s">
        <v>204</v>
      </c>
      <c r="D16" s="141" t="s">
        <v>108</v>
      </c>
      <c r="E16" s="141"/>
      <c r="F16" s="141"/>
      <c r="G16" s="37" t="s">
        <v>205</v>
      </c>
      <c r="H16" s="40">
        <v>1</v>
      </c>
      <c r="I16" s="140">
        <v>12.5</v>
      </c>
      <c r="J16" s="140"/>
      <c r="K16" s="140">
        <v>12.5</v>
      </c>
      <c r="L16" s="140"/>
      <c r="M16" s="140"/>
      <c r="N16" s="140"/>
    </row>
    <row r="17" spans="1:14" ht="15" customHeight="1" x14ac:dyDescent="0.15">
      <c r="A17" s="148"/>
      <c r="B17" s="140" t="s">
        <v>206</v>
      </c>
      <c r="C17" s="37" t="s">
        <v>207</v>
      </c>
      <c r="D17" s="141" t="s">
        <v>364</v>
      </c>
      <c r="E17" s="141"/>
      <c r="F17" s="141"/>
      <c r="G17" s="39">
        <f>0%</f>
        <v>0</v>
      </c>
      <c r="H17" s="40">
        <v>0</v>
      </c>
      <c r="I17" s="140">
        <v>10</v>
      </c>
      <c r="J17" s="140"/>
      <c r="K17" s="140">
        <v>10</v>
      </c>
      <c r="L17" s="140"/>
      <c r="M17" s="140"/>
      <c r="N17" s="140"/>
    </row>
    <row r="18" spans="1:14" ht="15" customHeight="1" x14ac:dyDescent="0.15">
      <c r="A18" s="148"/>
      <c r="B18" s="140"/>
      <c r="C18" s="140" t="s">
        <v>211</v>
      </c>
      <c r="D18" s="141" t="s">
        <v>249</v>
      </c>
      <c r="E18" s="141"/>
      <c r="F18" s="141"/>
      <c r="G18" s="37" t="s">
        <v>74</v>
      </c>
      <c r="H18" s="40">
        <v>1</v>
      </c>
      <c r="I18" s="140">
        <v>10</v>
      </c>
      <c r="J18" s="140"/>
      <c r="K18" s="140">
        <v>10</v>
      </c>
      <c r="L18" s="140"/>
      <c r="M18" s="140"/>
      <c r="N18" s="140"/>
    </row>
    <row r="19" spans="1:14" ht="15" customHeight="1" x14ac:dyDescent="0.15">
      <c r="A19" s="148"/>
      <c r="B19" s="140"/>
      <c r="C19" s="140"/>
      <c r="D19" s="141" t="s">
        <v>365</v>
      </c>
      <c r="E19" s="141"/>
      <c r="F19" s="141"/>
      <c r="G19" s="37" t="s">
        <v>366</v>
      </c>
      <c r="H19" s="40">
        <v>1</v>
      </c>
      <c r="I19" s="140">
        <v>10</v>
      </c>
      <c r="J19" s="140"/>
      <c r="K19" s="140">
        <v>10</v>
      </c>
      <c r="L19" s="140"/>
      <c r="M19" s="140"/>
      <c r="N19" s="140"/>
    </row>
    <row r="20" spans="1:14" ht="27" customHeight="1" x14ac:dyDescent="0.15">
      <c r="A20" s="148"/>
      <c r="B20" s="37" t="s">
        <v>214</v>
      </c>
      <c r="C20" s="37" t="s">
        <v>215</v>
      </c>
      <c r="D20" s="141" t="s">
        <v>367</v>
      </c>
      <c r="E20" s="141"/>
      <c r="F20" s="141"/>
      <c r="G20" s="37" t="s">
        <v>241</v>
      </c>
      <c r="H20" s="40">
        <v>0.95</v>
      </c>
      <c r="I20" s="140">
        <v>10</v>
      </c>
      <c r="J20" s="140"/>
      <c r="K20" s="140">
        <v>10</v>
      </c>
      <c r="L20" s="140"/>
      <c r="M20" s="140"/>
      <c r="N20" s="140"/>
    </row>
    <row r="21" spans="1:14" ht="15" customHeight="1" x14ac:dyDescent="0.15">
      <c r="A21" s="142" t="s">
        <v>218</v>
      </c>
      <c r="B21" s="142"/>
      <c r="C21" s="142"/>
      <c r="D21" s="142"/>
      <c r="E21" s="142"/>
      <c r="F21" s="142"/>
      <c r="G21" s="142"/>
      <c r="H21" s="142"/>
      <c r="I21" s="142">
        <v>100</v>
      </c>
      <c r="J21" s="142"/>
      <c r="K21" s="142">
        <f>SUM(K13:K20)+N6</f>
        <v>99.97</v>
      </c>
      <c r="L21" s="142"/>
      <c r="M21" s="162" t="s">
        <v>136</v>
      </c>
      <c r="N21" s="162"/>
    </row>
    <row r="22" spans="1:14" x14ac:dyDescent="0.15">
      <c r="A22" s="3" t="s">
        <v>219</v>
      </c>
      <c r="B22" s="145" t="s">
        <v>220</v>
      </c>
      <c r="C22" s="146"/>
      <c r="D22" s="146"/>
      <c r="E22" s="146"/>
      <c r="F22" s="146"/>
      <c r="G22" s="146"/>
      <c r="H22" s="146"/>
      <c r="I22" s="146"/>
      <c r="J22" s="146"/>
      <c r="K22" s="146"/>
      <c r="L22" s="146"/>
      <c r="M22" s="146"/>
      <c r="N22" s="147"/>
    </row>
    <row r="23" spans="1:14" ht="15.95" customHeight="1" x14ac:dyDescent="0.15"/>
  </sheetData>
  <mergeCells count="85">
    <mergeCell ref="E4:E5"/>
    <mergeCell ref="N4:N5"/>
    <mergeCell ref="A4:B9"/>
    <mergeCell ref="C4:D5"/>
    <mergeCell ref="F4:G5"/>
    <mergeCell ref="H4:I5"/>
    <mergeCell ref="J4:K5"/>
    <mergeCell ref="L4:M5"/>
    <mergeCell ref="A10:A11"/>
    <mergeCell ref="A12:A20"/>
    <mergeCell ref="B13:B16"/>
    <mergeCell ref="B17:B19"/>
    <mergeCell ref="C18:C19"/>
    <mergeCell ref="A21:H21"/>
    <mergeCell ref="I21:J21"/>
    <mergeCell ref="K21:L21"/>
    <mergeCell ref="M21:N21"/>
    <mergeCell ref="B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40" type="noConversion"/>
  <printOptions horizontalCentered="1"/>
  <pageMargins left="0.75138888888888899" right="0.75138888888888899" top="0.78680555555555598" bottom="0.59027777777777801" header="0.5" footer="0.5"/>
  <pageSetup paperSize="9" scale="11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topLeftCell="A19" workbookViewId="0">
      <selection activeCell="J33" sqref="J33:K33"/>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1.75" customWidth="1"/>
    <col min="9" max="9" width="11.375" customWidth="1"/>
    <col min="10" max="10" width="4.5" customWidth="1"/>
    <col min="11" max="11" width="15.875" customWidth="1"/>
    <col min="13" max="13" width="12.625"/>
  </cols>
  <sheetData>
    <row r="1" spans="1:13" s="13" customFormat="1" ht="53.1" customHeight="1" x14ac:dyDescent="0.15">
      <c r="A1" s="128" t="s">
        <v>221</v>
      </c>
      <c r="B1" s="128"/>
      <c r="C1" s="128"/>
      <c r="D1" s="128"/>
      <c r="E1" s="128"/>
      <c r="F1" s="128"/>
      <c r="G1" s="128"/>
      <c r="H1" s="128"/>
      <c r="I1" s="128"/>
      <c r="J1" s="128"/>
      <c r="K1" s="128"/>
    </row>
    <row r="2" spans="1:13" ht="21" customHeight="1" x14ac:dyDescent="0.15">
      <c r="A2" s="14" t="s">
        <v>222</v>
      </c>
      <c r="B2" s="149" t="s">
        <v>368</v>
      </c>
      <c r="C2" s="149"/>
      <c r="D2" s="149"/>
      <c r="E2" s="149"/>
      <c r="F2" s="149"/>
      <c r="G2" s="149"/>
      <c r="H2" s="149"/>
      <c r="I2" s="149"/>
      <c r="J2" s="149"/>
      <c r="K2" s="149"/>
    </row>
    <row r="3" spans="1:13" ht="21" customHeight="1" x14ac:dyDescent="0.15">
      <c r="A3" s="14" t="s">
        <v>224</v>
      </c>
      <c r="B3" s="149" t="s">
        <v>225</v>
      </c>
      <c r="C3" s="149"/>
      <c r="D3" s="149"/>
      <c r="E3" s="14" t="s">
        <v>226</v>
      </c>
      <c r="F3" s="149" t="s">
        <v>225</v>
      </c>
      <c r="G3" s="149"/>
      <c r="H3" s="149"/>
      <c r="I3" s="149"/>
      <c r="J3" s="149"/>
      <c r="K3" s="149"/>
    </row>
    <row r="4" spans="1:13" ht="21" customHeight="1" x14ac:dyDescent="0.15">
      <c r="A4" s="149" t="s">
        <v>142</v>
      </c>
      <c r="B4" s="149"/>
      <c r="C4" s="149"/>
      <c r="D4" s="149"/>
      <c r="E4" s="149"/>
      <c r="F4" s="149"/>
      <c r="G4" s="149"/>
      <c r="H4" s="149"/>
      <c r="I4" s="149"/>
      <c r="J4" s="149"/>
      <c r="K4" s="149"/>
    </row>
    <row r="5" spans="1:13" ht="27.95" customHeight="1" x14ac:dyDescent="0.15">
      <c r="A5" s="149"/>
      <c r="B5" s="149"/>
      <c r="C5" s="15" t="s">
        <v>227</v>
      </c>
      <c r="D5" s="149" t="s">
        <v>228</v>
      </c>
      <c r="E5" s="149"/>
      <c r="F5" s="149" t="s">
        <v>229</v>
      </c>
      <c r="G5" s="149"/>
      <c r="H5" s="14" t="s">
        <v>230</v>
      </c>
      <c r="I5" s="149" t="s">
        <v>38</v>
      </c>
      <c r="J5" s="149"/>
      <c r="K5" s="14" t="s">
        <v>39</v>
      </c>
    </row>
    <row r="6" spans="1:13" ht="21" customHeight="1" x14ac:dyDescent="0.15">
      <c r="A6" s="150" t="s">
        <v>179</v>
      </c>
      <c r="B6" s="150"/>
      <c r="C6" s="16">
        <v>31551.01</v>
      </c>
      <c r="D6" s="151">
        <v>43751.71</v>
      </c>
      <c r="E6" s="151"/>
      <c r="F6" s="151">
        <v>38317.39</v>
      </c>
      <c r="G6" s="151"/>
      <c r="H6" s="17">
        <v>0.87579182619376506</v>
      </c>
      <c r="I6" s="149">
        <v>10</v>
      </c>
      <c r="J6" s="149"/>
      <c r="K6" s="14">
        <v>8.8000000000000007</v>
      </c>
    </row>
    <row r="7" spans="1:13" ht="21" customHeight="1" x14ac:dyDescent="0.15">
      <c r="A7" s="152" t="s">
        <v>180</v>
      </c>
      <c r="B7" s="152"/>
      <c r="C7" s="16">
        <v>30718</v>
      </c>
      <c r="D7" s="151">
        <v>42052.42</v>
      </c>
      <c r="E7" s="151"/>
      <c r="F7" s="151">
        <v>37421.97</v>
      </c>
      <c r="G7" s="151"/>
      <c r="H7" s="17">
        <v>0.88988861996527202</v>
      </c>
      <c r="I7" s="149"/>
      <c r="J7" s="149"/>
      <c r="K7" s="14"/>
    </row>
    <row r="8" spans="1:13" ht="21" customHeight="1" x14ac:dyDescent="0.15">
      <c r="A8" s="152" t="s">
        <v>181</v>
      </c>
      <c r="B8" s="152"/>
      <c r="C8" s="16">
        <v>833.01</v>
      </c>
      <c r="D8" s="151">
        <v>1699.29</v>
      </c>
      <c r="E8" s="151"/>
      <c r="F8" s="151">
        <v>895.42</v>
      </c>
      <c r="G8" s="151"/>
      <c r="H8" s="17">
        <v>0.52693772104820302</v>
      </c>
      <c r="I8" s="149"/>
      <c r="J8" s="149"/>
      <c r="K8" s="14"/>
    </row>
    <row r="9" spans="1:13" ht="21" customHeight="1" x14ac:dyDescent="0.15">
      <c r="A9" s="153" t="s">
        <v>182</v>
      </c>
      <c r="B9" s="153" t="s">
        <v>45</v>
      </c>
      <c r="C9" s="153"/>
      <c r="D9" s="153"/>
      <c r="E9" s="153"/>
      <c r="F9" s="153" t="s">
        <v>183</v>
      </c>
      <c r="G9" s="153"/>
      <c r="H9" s="153"/>
      <c r="I9" s="153"/>
      <c r="J9" s="153"/>
      <c r="K9" s="153"/>
    </row>
    <row r="10" spans="1:13" ht="93" customHeight="1" x14ac:dyDescent="0.15">
      <c r="A10" s="153"/>
      <c r="B10" s="154" t="s">
        <v>369</v>
      </c>
      <c r="C10" s="154"/>
      <c r="D10" s="154"/>
      <c r="E10" s="154"/>
      <c r="F10" s="154" t="s">
        <v>370</v>
      </c>
      <c r="G10" s="154"/>
      <c r="H10" s="154"/>
      <c r="I10" s="154"/>
      <c r="J10" s="154"/>
      <c r="K10" s="154"/>
    </row>
    <row r="11" spans="1:13" ht="18.95" customHeight="1" x14ac:dyDescent="0.15">
      <c r="A11" s="18" t="s">
        <v>56</v>
      </c>
      <c r="B11" s="153" t="s">
        <v>57</v>
      </c>
      <c r="C11" s="153"/>
      <c r="D11" s="153" t="s">
        <v>58</v>
      </c>
      <c r="E11" s="153"/>
      <c r="F11" s="18" t="s">
        <v>59</v>
      </c>
      <c r="G11" s="18" t="s">
        <v>60</v>
      </c>
      <c r="H11" s="18" t="s">
        <v>233</v>
      </c>
      <c r="I11" s="18" t="s">
        <v>234</v>
      </c>
      <c r="J11" s="153" t="s">
        <v>61</v>
      </c>
      <c r="K11" s="153"/>
      <c r="M11" t="s">
        <v>69</v>
      </c>
    </row>
    <row r="12" spans="1:13" ht="18.95" customHeight="1" x14ac:dyDescent="0.15">
      <c r="A12" s="158" t="s">
        <v>187</v>
      </c>
      <c r="B12" s="156" t="s">
        <v>188</v>
      </c>
      <c r="C12" s="156"/>
      <c r="D12" s="155" t="s">
        <v>371</v>
      </c>
      <c r="E12" s="155"/>
      <c r="F12" s="20" t="s">
        <v>239</v>
      </c>
      <c r="G12" s="32">
        <v>0.94</v>
      </c>
      <c r="H12" s="20">
        <v>4</v>
      </c>
      <c r="I12" s="38">
        <v>4</v>
      </c>
      <c r="J12" s="155" t="s">
        <v>240</v>
      </c>
      <c r="K12" s="155"/>
      <c r="M12" t="s">
        <v>69</v>
      </c>
    </row>
    <row r="13" spans="1:13" ht="27" customHeight="1" x14ac:dyDescent="0.15">
      <c r="A13" s="158"/>
      <c r="B13" s="156"/>
      <c r="C13" s="156"/>
      <c r="D13" s="155" t="s">
        <v>372</v>
      </c>
      <c r="E13" s="155"/>
      <c r="F13" s="20" t="s">
        <v>373</v>
      </c>
      <c r="G13" s="20">
        <f>46+2</f>
        <v>48</v>
      </c>
      <c r="H13" s="20">
        <v>4</v>
      </c>
      <c r="I13" s="20">
        <v>2</v>
      </c>
      <c r="J13" s="155" t="s">
        <v>374</v>
      </c>
      <c r="K13" s="155"/>
      <c r="M13" t="s">
        <v>69</v>
      </c>
    </row>
    <row r="14" spans="1:13" ht="27" customHeight="1" x14ac:dyDescent="0.15">
      <c r="A14" s="158"/>
      <c r="B14" s="156"/>
      <c r="C14" s="156"/>
      <c r="D14" s="155" t="s">
        <v>375</v>
      </c>
      <c r="E14" s="155"/>
      <c r="F14" s="20" t="s">
        <v>376</v>
      </c>
      <c r="G14" s="20" t="s">
        <v>377</v>
      </c>
      <c r="H14" s="20">
        <v>4</v>
      </c>
      <c r="I14" s="20">
        <v>3</v>
      </c>
      <c r="J14" s="155" t="s">
        <v>374</v>
      </c>
      <c r="K14" s="155"/>
    </row>
    <row r="15" spans="1:13" ht="18" customHeight="1" x14ac:dyDescent="0.15">
      <c r="A15" s="158"/>
      <c r="B15" s="156"/>
      <c r="C15" s="156"/>
      <c r="D15" s="155" t="s">
        <v>378</v>
      </c>
      <c r="E15" s="155"/>
      <c r="F15" s="20" t="s">
        <v>239</v>
      </c>
      <c r="G15" s="32">
        <v>0.92</v>
      </c>
      <c r="H15" s="20">
        <v>4</v>
      </c>
      <c r="I15" s="20">
        <v>4</v>
      </c>
      <c r="J15" s="155"/>
      <c r="K15" s="155"/>
    </row>
    <row r="16" spans="1:13" ht="18" customHeight="1" x14ac:dyDescent="0.15">
      <c r="A16" s="158"/>
      <c r="B16" s="156"/>
      <c r="C16" s="156"/>
      <c r="D16" s="155" t="s">
        <v>379</v>
      </c>
      <c r="E16" s="155"/>
      <c r="F16" s="20" t="s">
        <v>239</v>
      </c>
      <c r="G16" s="32">
        <v>0.88800000000000001</v>
      </c>
      <c r="H16" s="20">
        <v>4</v>
      </c>
      <c r="I16" s="20">
        <v>3</v>
      </c>
      <c r="J16" s="155"/>
      <c r="K16" s="155"/>
    </row>
    <row r="17" spans="1:11" ht="18" customHeight="1" x14ac:dyDescent="0.15">
      <c r="A17" s="158"/>
      <c r="B17" s="156"/>
      <c r="C17" s="156"/>
      <c r="D17" s="155" t="s">
        <v>380</v>
      </c>
      <c r="E17" s="155"/>
      <c r="F17" s="20" t="s">
        <v>241</v>
      </c>
      <c r="G17" s="32">
        <v>0.9143</v>
      </c>
      <c r="H17" s="20">
        <v>4</v>
      </c>
      <c r="I17" s="20">
        <v>4</v>
      </c>
      <c r="J17" s="155" t="s">
        <v>240</v>
      </c>
      <c r="K17" s="155"/>
    </row>
    <row r="18" spans="1:11" ht="18" customHeight="1" x14ac:dyDescent="0.15">
      <c r="A18" s="158"/>
      <c r="B18" s="156" t="s">
        <v>199</v>
      </c>
      <c r="C18" s="156"/>
      <c r="D18" s="155" t="s">
        <v>381</v>
      </c>
      <c r="E18" s="155"/>
      <c r="F18" s="20" t="s">
        <v>65</v>
      </c>
      <c r="G18" s="22">
        <v>1</v>
      </c>
      <c r="H18" s="20">
        <v>5</v>
      </c>
      <c r="I18" s="20">
        <v>5</v>
      </c>
      <c r="J18" s="155" t="s">
        <v>240</v>
      </c>
      <c r="K18" s="155"/>
    </row>
    <row r="19" spans="1:11" ht="18" customHeight="1" x14ac:dyDescent="0.15">
      <c r="A19" s="158"/>
      <c r="B19" s="156"/>
      <c r="C19" s="156"/>
      <c r="D19" s="155" t="s">
        <v>97</v>
      </c>
      <c r="E19" s="155"/>
      <c r="F19" s="20" t="s">
        <v>239</v>
      </c>
      <c r="G19" s="32">
        <v>0.93130000000000002</v>
      </c>
      <c r="H19" s="20">
        <v>5</v>
      </c>
      <c r="I19" s="20">
        <v>5</v>
      </c>
      <c r="J19" s="155" t="s">
        <v>240</v>
      </c>
      <c r="K19" s="155"/>
    </row>
    <row r="20" spans="1:11" ht="18" customHeight="1" x14ac:dyDescent="0.15">
      <c r="A20" s="158"/>
      <c r="B20" s="156" t="s">
        <v>202</v>
      </c>
      <c r="C20" s="156"/>
      <c r="D20" s="155" t="s">
        <v>102</v>
      </c>
      <c r="E20" s="155"/>
      <c r="F20" s="20" t="s">
        <v>239</v>
      </c>
      <c r="G20" s="32">
        <v>0.99509999999999998</v>
      </c>
      <c r="H20" s="20">
        <v>4</v>
      </c>
      <c r="I20" s="20">
        <v>4</v>
      </c>
      <c r="J20" s="155" t="s">
        <v>240</v>
      </c>
      <c r="K20" s="155"/>
    </row>
    <row r="21" spans="1:11" ht="18" customHeight="1" x14ac:dyDescent="0.15">
      <c r="A21" s="158"/>
      <c r="B21" s="156"/>
      <c r="C21" s="156"/>
      <c r="D21" s="155" t="s">
        <v>382</v>
      </c>
      <c r="E21" s="155"/>
      <c r="F21" s="20" t="s">
        <v>105</v>
      </c>
      <c r="G21" s="22">
        <v>1</v>
      </c>
      <c r="H21" s="20">
        <v>4</v>
      </c>
      <c r="I21" s="20">
        <v>4</v>
      </c>
      <c r="J21" s="155" t="s">
        <v>240</v>
      </c>
      <c r="K21" s="155"/>
    </row>
    <row r="22" spans="1:11" ht="18" customHeight="1" x14ac:dyDescent="0.15">
      <c r="A22" s="158"/>
      <c r="B22" s="156"/>
      <c r="C22" s="156"/>
      <c r="D22" s="155" t="s">
        <v>383</v>
      </c>
      <c r="E22" s="155"/>
      <c r="F22" s="20" t="s">
        <v>105</v>
      </c>
      <c r="G22" s="22">
        <v>1</v>
      </c>
      <c r="H22" s="20">
        <v>4</v>
      </c>
      <c r="I22" s="20">
        <v>4</v>
      </c>
      <c r="J22" s="155" t="s">
        <v>240</v>
      </c>
      <c r="K22" s="155"/>
    </row>
    <row r="23" spans="1:11" ht="18" customHeight="1" x14ac:dyDescent="0.15">
      <c r="A23" s="158"/>
      <c r="B23" s="156" t="s">
        <v>204</v>
      </c>
      <c r="C23" s="156"/>
      <c r="D23" s="155" t="s">
        <v>108</v>
      </c>
      <c r="E23" s="155"/>
      <c r="F23" s="20" t="s">
        <v>205</v>
      </c>
      <c r="G23" s="22">
        <v>1</v>
      </c>
      <c r="H23" s="20">
        <v>4</v>
      </c>
      <c r="I23" s="20">
        <v>4</v>
      </c>
      <c r="J23" s="155" t="s">
        <v>240</v>
      </c>
      <c r="K23" s="155"/>
    </row>
    <row r="24" spans="1:11" ht="18" customHeight="1" x14ac:dyDescent="0.15">
      <c r="A24" s="158" t="s">
        <v>206</v>
      </c>
      <c r="B24" s="156" t="s">
        <v>244</v>
      </c>
      <c r="C24" s="156"/>
      <c r="D24" s="155" t="s">
        <v>240</v>
      </c>
      <c r="E24" s="155"/>
      <c r="F24" s="20" t="s">
        <v>240</v>
      </c>
      <c r="G24" s="20" t="s">
        <v>240</v>
      </c>
      <c r="H24" s="20" t="s">
        <v>240</v>
      </c>
      <c r="I24" s="20" t="s">
        <v>240</v>
      </c>
      <c r="J24" s="155" t="s">
        <v>240</v>
      </c>
      <c r="K24" s="155"/>
    </row>
    <row r="25" spans="1:11" ht="18" customHeight="1" x14ac:dyDescent="0.15">
      <c r="A25" s="158"/>
      <c r="B25" s="156" t="s">
        <v>207</v>
      </c>
      <c r="C25" s="156"/>
      <c r="D25" s="155" t="s">
        <v>245</v>
      </c>
      <c r="E25" s="155"/>
      <c r="F25" s="20" t="s">
        <v>65</v>
      </c>
      <c r="G25" s="32">
        <v>0.96060000000000001</v>
      </c>
      <c r="H25" s="20">
        <v>5</v>
      </c>
      <c r="I25" s="20">
        <v>4</v>
      </c>
      <c r="J25" s="155" t="s">
        <v>240</v>
      </c>
      <c r="K25" s="155"/>
    </row>
    <row r="26" spans="1:11" ht="18" customHeight="1" x14ac:dyDescent="0.15">
      <c r="A26" s="158"/>
      <c r="B26" s="156"/>
      <c r="C26" s="156"/>
      <c r="D26" s="155" t="s">
        <v>384</v>
      </c>
      <c r="E26" s="155"/>
      <c r="F26" s="20" t="s">
        <v>385</v>
      </c>
      <c r="G26" s="32">
        <v>0.45269999999999999</v>
      </c>
      <c r="H26" s="20">
        <v>5</v>
      </c>
      <c r="I26" s="20">
        <v>5</v>
      </c>
      <c r="J26" s="155" t="s">
        <v>240</v>
      </c>
      <c r="K26" s="155"/>
    </row>
    <row r="27" spans="1:11" ht="18" customHeight="1" x14ac:dyDescent="0.15">
      <c r="A27" s="158"/>
      <c r="B27" s="156" t="s">
        <v>248</v>
      </c>
      <c r="C27" s="156"/>
      <c r="D27" s="155" t="s">
        <v>386</v>
      </c>
      <c r="E27" s="155"/>
      <c r="F27" s="20">
        <v>50</v>
      </c>
      <c r="G27" s="20">
        <v>60</v>
      </c>
      <c r="H27" s="20">
        <v>5</v>
      </c>
      <c r="I27" s="20">
        <v>5</v>
      </c>
      <c r="J27" s="155" t="s">
        <v>240</v>
      </c>
      <c r="K27" s="155"/>
    </row>
    <row r="28" spans="1:11" ht="18" customHeight="1" x14ac:dyDescent="0.15">
      <c r="A28" s="158"/>
      <c r="B28" s="156" t="s">
        <v>211</v>
      </c>
      <c r="C28" s="156"/>
      <c r="D28" s="155" t="s">
        <v>387</v>
      </c>
      <c r="E28" s="155"/>
      <c r="F28" s="20" t="s">
        <v>125</v>
      </c>
      <c r="G28" s="22">
        <v>1</v>
      </c>
      <c r="H28" s="20">
        <v>5</v>
      </c>
      <c r="I28" s="20">
        <v>5</v>
      </c>
      <c r="J28" s="155" t="s">
        <v>240</v>
      </c>
      <c r="K28" s="155"/>
    </row>
    <row r="29" spans="1:11" ht="18" customHeight="1" x14ac:dyDescent="0.15">
      <c r="A29" s="158"/>
      <c r="B29" s="156"/>
      <c r="C29" s="156"/>
      <c r="D29" s="155" t="s">
        <v>388</v>
      </c>
      <c r="E29" s="155"/>
      <c r="F29" s="20" t="s">
        <v>125</v>
      </c>
      <c r="G29" s="22">
        <v>1</v>
      </c>
      <c r="H29" s="20">
        <v>5</v>
      </c>
      <c r="I29" s="20">
        <v>5</v>
      </c>
      <c r="J29" s="155" t="s">
        <v>240</v>
      </c>
      <c r="K29" s="155"/>
    </row>
    <row r="30" spans="1:11" ht="18" customHeight="1" x14ac:dyDescent="0.15">
      <c r="A30" s="158"/>
      <c r="B30" s="156"/>
      <c r="C30" s="156"/>
      <c r="D30" s="155" t="s">
        <v>389</v>
      </c>
      <c r="E30" s="155"/>
      <c r="F30" s="20" t="s">
        <v>74</v>
      </c>
      <c r="G30" s="22">
        <v>1</v>
      </c>
      <c r="H30" s="20">
        <v>5</v>
      </c>
      <c r="I30" s="20">
        <v>5</v>
      </c>
      <c r="J30" s="155" t="s">
        <v>240</v>
      </c>
      <c r="K30" s="155"/>
    </row>
    <row r="31" spans="1:11" ht="18" customHeight="1" x14ac:dyDescent="0.15">
      <c r="A31" s="158" t="s">
        <v>214</v>
      </c>
      <c r="B31" s="156" t="s">
        <v>214</v>
      </c>
      <c r="C31" s="156"/>
      <c r="D31" s="155" t="s">
        <v>358</v>
      </c>
      <c r="E31" s="155"/>
      <c r="F31" s="20" t="s">
        <v>134</v>
      </c>
      <c r="G31" s="32">
        <v>0.9</v>
      </c>
      <c r="H31" s="20">
        <v>5</v>
      </c>
      <c r="I31" s="20">
        <v>5</v>
      </c>
      <c r="J31" s="155" t="s">
        <v>240</v>
      </c>
      <c r="K31" s="155"/>
    </row>
    <row r="32" spans="1:11" ht="18" customHeight="1" x14ac:dyDescent="0.15">
      <c r="A32" s="158"/>
      <c r="B32" s="156"/>
      <c r="C32" s="156"/>
      <c r="D32" s="155" t="s">
        <v>133</v>
      </c>
      <c r="E32" s="155"/>
      <c r="F32" s="20" t="s">
        <v>134</v>
      </c>
      <c r="G32" s="32">
        <v>0.88319999999999999</v>
      </c>
      <c r="H32" s="20">
        <v>5</v>
      </c>
      <c r="I32" s="20">
        <v>5</v>
      </c>
      <c r="J32" s="155" t="s">
        <v>240</v>
      </c>
      <c r="K32" s="155"/>
    </row>
    <row r="33" spans="1:11" ht="18" customHeight="1" x14ac:dyDescent="0.15">
      <c r="A33" s="157" t="s">
        <v>218</v>
      </c>
      <c r="B33" s="157"/>
      <c r="C33" s="157"/>
      <c r="D33" s="157"/>
      <c r="E33" s="157"/>
      <c r="F33" s="157"/>
      <c r="G33" s="157"/>
      <c r="H33" s="23" t="s">
        <v>251</v>
      </c>
      <c r="I33" s="19">
        <v>93.8</v>
      </c>
      <c r="J33" s="158" t="s">
        <v>136</v>
      </c>
      <c r="K33" s="158"/>
    </row>
    <row r="34" spans="1:11" ht="18" customHeight="1" x14ac:dyDescent="0.15">
      <c r="A34" s="25" t="s">
        <v>219</v>
      </c>
      <c r="B34" s="159" t="s">
        <v>252</v>
      </c>
      <c r="C34" s="159"/>
      <c r="D34" s="159"/>
      <c r="E34" s="159"/>
      <c r="F34" s="159"/>
      <c r="G34" s="159"/>
      <c r="H34" s="159"/>
      <c r="I34" s="159"/>
      <c r="J34" s="159"/>
      <c r="K34" s="159"/>
    </row>
    <row r="35" spans="1:11" x14ac:dyDescent="0.15">
      <c r="A35" s="160" t="s">
        <v>253</v>
      </c>
      <c r="B35" s="160"/>
      <c r="C35" s="160"/>
      <c r="D35" s="160"/>
      <c r="E35" s="160"/>
      <c r="F35" s="160"/>
      <c r="G35" s="160"/>
      <c r="H35" s="160"/>
      <c r="I35" s="160"/>
      <c r="J35" s="160"/>
      <c r="K35" s="160"/>
    </row>
    <row r="36" spans="1:11" ht="48.6" customHeight="1" x14ac:dyDescent="0.15">
      <c r="A36" s="160" t="s">
        <v>254</v>
      </c>
      <c r="B36" s="160"/>
      <c r="C36" s="160"/>
      <c r="D36" s="160"/>
      <c r="E36" s="160"/>
      <c r="F36" s="160"/>
      <c r="G36" s="160"/>
      <c r="H36" s="160"/>
      <c r="I36" s="160"/>
      <c r="J36" s="160"/>
      <c r="K36" s="160"/>
    </row>
    <row r="37" spans="1:11" ht="42.6" customHeight="1" x14ac:dyDescent="0.15">
      <c r="A37" s="160" t="s">
        <v>255</v>
      </c>
      <c r="B37" s="160"/>
      <c r="C37" s="160"/>
      <c r="D37" s="160"/>
      <c r="E37" s="160"/>
      <c r="F37" s="160"/>
      <c r="G37" s="160"/>
      <c r="H37" s="160"/>
      <c r="I37" s="160"/>
      <c r="J37" s="160"/>
      <c r="K37" s="160"/>
    </row>
  </sheetData>
  <mergeCells count="89">
    <mergeCell ref="B34:K34"/>
    <mergeCell ref="A35:K35"/>
    <mergeCell ref="A36:K36"/>
    <mergeCell ref="A37:K37"/>
    <mergeCell ref="A9:A10"/>
    <mergeCell ref="A12:A23"/>
    <mergeCell ref="A24:A30"/>
    <mergeCell ref="A31:A32"/>
    <mergeCell ref="B12:C17"/>
    <mergeCell ref="B18:C19"/>
    <mergeCell ref="B20:C22"/>
    <mergeCell ref="B25:C26"/>
    <mergeCell ref="B28:C30"/>
    <mergeCell ref="B31:C32"/>
    <mergeCell ref="D31:E31"/>
    <mergeCell ref="J31:K31"/>
    <mergeCell ref="D32:E32"/>
    <mergeCell ref="J32:K32"/>
    <mergeCell ref="A33:G33"/>
    <mergeCell ref="J33:K33"/>
    <mergeCell ref="D28:E28"/>
    <mergeCell ref="J28:K28"/>
    <mergeCell ref="D29:E29"/>
    <mergeCell ref="J29:K29"/>
    <mergeCell ref="D30:E30"/>
    <mergeCell ref="J30:K30"/>
    <mergeCell ref="D26:E26"/>
    <mergeCell ref="J26:K26"/>
    <mergeCell ref="B27:C27"/>
    <mergeCell ref="D27:E27"/>
    <mergeCell ref="J27:K27"/>
    <mergeCell ref="B24:C24"/>
    <mergeCell ref="D24:E24"/>
    <mergeCell ref="J24:K24"/>
    <mergeCell ref="D25:E25"/>
    <mergeCell ref="J25:K25"/>
    <mergeCell ref="D21:E21"/>
    <mergeCell ref="J21:K21"/>
    <mergeCell ref="D22:E22"/>
    <mergeCell ref="J22:K22"/>
    <mergeCell ref="B23:C23"/>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66874999999999996" right="0.66874999999999996" top="0.98402777777777795" bottom="0.86597222222222203"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2"/>
  <sheetViews>
    <sheetView topLeftCell="A13" workbookViewId="0">
      <selection activeCell="M27" sqref="M27:N27"/>
    </sheetView>
  </sheetViews>
  <sheetFormatPr defaultColWidth="9" defaultRowHeight="13.5" x14ac:dyDescent="0.15"/>
  <cols>
    <col min="1" max="1" width="6.625" customWidth="1"/>
    <col min="3" max="3" width="11.6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x14ac:dyDescent="0.15">
      <c r="A1" s="134" t="s">
        <v>390</v>
      </c>
      <c r="B1" s="134"/>
      <c r="C1" s="134"/>
      <c r="D1" s="134"/>
      <c r="E1" s="134"/>
      <c r="F1" s="134"/>
      <c r="G1" s="134"/>
      <c r="H1" s="134"/>
      <c r="I1" s="134"/>
      <c r="J1" s="134"/>
      <c r="K1" s="134"/>
      <c r="L1" s="134"/>
      <c r="M1" s="134"/>
      <c r="N1" s="134"/>
    </row>
    <row r="2" spans="1:14" ht="15" customHeight="1" x14ac:dyDescent="0.15">
      <c r="A2" s="135" t="s">
        <v>140</v>
      </c>
      <c r="B2" s="135"/>
      <c r="C2" s="135" t="s">
        <v>391</v>
      </c>
      <c r="D2" s="135"/>
      <c r="E2" s="135"/>
      <c r="F2" s="135"/>
      <c r="G2" s="135"/>
      <c r="H2" s="135"/>
      <c r="I2" s="135"/>
      <c r="J2" s="135"/>
      <c r="K2" s="135"/>
      <c r="L2" s="135"/>
      <c r="M2" s="135"/>
      <c r="N2" s="135"/>
    </row>
    <row r="3" spans="1:14" ht="15" customHeight="1" x14ac:dyDescent="0.15">
      <c r="A3" s="135" t="s">
        <v>141</v>
      </c>
      <c r="B3" s="135"/>
      <c r="C3" s="135" t="s">
        <v>32</v>
      </c>
      <c r="D3" s="135"/>
      <c r="E3" s="135"/>
      <c r="F3" s="135"/>
      <c r="G3" s="135"/>
      <c r="H3" s="135" t="s">
        <v>175</v>
      </c>
      <c r="I3" s="135"/>
      <c r="J3" s="135" t="s">
        <v>392</v>
      </c>
      <c r="K3" s="135"/>
      <c r="L3" s="135"/>
      <c r="M3" s="135"/>
      <c r="N3" s="135"/>
    </row>
    <row r="4" spans="1:14" ht="9.9499999999999993"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9.9499999999999993" customHeight="1" x14ac:dyDescent="0.15">
      <c r="A5" s="135"/>
      <c r="B5" s="135"/>
      <c r="C5" s="135"/>
      <c r="D5" s="135"/>
      <c r="E5" s="135"/>
      <c r="F5" s="135"/>
      <c r="G5" s="135"/>
      <c r="H5" s="135"/>
      <c r="I5" s="135"/>
      <c r="J5" s="135"/>
      <c r="K5" s="135"/>
      <c r="L5" s="135"/>
      <c r="M5" s="135"/>
      <c r="N5" s="135"/>
    </row>
    <row r="6" spans="1:14" ht="17.100000000000001" customHeight="1" x14ac:dyDescent="0.15">
      <c r="A6" s="135"/>
      <c r="B6" s="135"/>
      <c r="C6" s="136" t="s">
        <v>179</v>
      </c>
      <c r="D6" s="136"/>
      <c r="E6" s="36">
        <f>SUM(E7:E9)</f>
        <v>100</v>
      </c>
      <c r="F6" s="137">
        <f>SUM(F7:G9)</f>
        <v>100</v>
      </c>
      <c r="G6" s="137"/>
      <c r="H6" s="137">
        <f>SUM(H7:I9)</f>
        <v>84.84</v>
      </c>
      <c r="I6" s="137"/>
      <c r="J6" s="135">
        <v>10</v>
      </c>
      <c r="K6" s="135"/>
      <c r="L6" s="138">
        <f>H6/F6</f>
        <v>0.84840000000000004</v>
      </c>
      <c r="M6" s="138"/>
      <c r="N6" s="1">
        <v>8.48</v>
      </c>
    </row>
    <row r="7" spans="1:14" ht="17.100000000000001" customHeight="1" x14ac:dyDescent="0.15">
      <c r="A7" s="135"/>
      <c r="B7" s="135"/>
      <c r="C7" s="135" t="s">
        <v>180</v>
      </c>
      <c r="D7" s="135"/>
      <c r="E7" s="36">
        <v>100</v>
      </c>
      <c r="F7" s="137">
        <v>100</v>
      </c>
      <c r="G7" s="137"/>
      <c r="H7" s="137">
        <v>84.84</v>
      </c>
      <c r="I7" s="137"/>
      <c r="J7" s="135" t="s">
        <v>42</v>
      </c>
      <c r="K7" s="135"/>
      <c r="L7" s="135"/>
      <c r="M7" s="135"/>
      <c r="N7" s="1" t="s">
        <v>42</v>
      </c>
    </row>
    <row r="8" spans="1:14" ht="17.100000000000001" customHeight="1" x14ac:dyDescent="0.15">
      <c r="A8" s="135"/>
      <c r="B8" s="135"/>
      <c r="C8" s="135" t="s">
        <v>181</v>
      </c>
      <c r="D8" s="135"/>
      <c r="E8" s="36"/>
      <c r="F8" s="137"/>
      <c r="G8" s="137"/>
      <c r="H8" s="137"/>
      <c r="I8" s="137"/>
      <c r="J8" s="135" t="s">
        <v>42</v>
      </c>
      <c r="K8" s="135"/>
      <c r="L8" s="135"/>
      <c r="M8" s="135"/>
      <c r="N8" s="1" t="s">
        <v>42</v>
      </c>
    </row>
    <row r="9" spans="1:14" ht="17.100000000000001" customHeight="1" x14ac:dyDescent="0.15">
      <c r="A9" s="135"/>
      <c r="B9" s="135"/>
      <c r="C9" s="135" t="s">
        <v>150</v>
      </c>
      <c r="D9" s="135"/>
      <c r="E9" s="36"/>
      <c r="F9" s="137"/>
      <c r="G9" s="137"/>
      <c r="H9" s="137"/>
      <c r="I9" s="137"/>
      <c r="J9" s="135" t="s">
        <v>42</v>
      </c>
      <c r="K9" s="135"/>
      <c r="L9" s="135"/>
      <c r="M9" s="135"/>
      <c r="N9" s="1" t="s">
        <v>42</v>
      </c>
    </row>
    <row r="10" spans="1:14" ht="17.100000000000001" customHeight="1" x14ac:dyDescent="0.15">
      <c r="A10" s="135" t="s">
        <v>182</v>
      </c>
      <c r="B10" s="135" t="s">
        <v>45</v>
      </c>
      <c r="C10" s="135"/>
      <c r="D10" s="135"/>
      <c r="E10" s="135"/>
      <c r="F10" s="135"/>
      <c r="G10" s="135"/>
      <c r="H10" s="135" t="s">
        <v>183</v>
      </c>
      <c r="I10" s="135"/>
      <c r="J10" s="135"/>
      <c r="K10" s="135"/>
      <c r="L10" s="135"/>
      <c r="M10" s="135"/>
      <c r="N10" s="135"/>
    </row>
    <row r="11" spans="1:14" ht="42" customHeight="1" x14ac:dyDescent="0.15">
      <c r="A11" s="135"/>
      <c r="B11" s="135" t="s">
        <v>393</v>
      </c>
      <c r="C11" s="135"/>
      <c r="D11" s="135"/>
      <c r="E11" s="135"/>
      <c r="F11" s="135"/>
      <c r="G11" s="135"/>
      <c r="H11" s="135" t="s">
        <v>394</v>
      </c>
      <c r="I11" s="135"/>
      <c r="J11" s="135"/>
      <c r="K11" s="135"/>
      <c r="L11" s="135"/>
      <c r="M11" s="135"/>
      <c r="N11" s="135"/>
    </row>
    <row r="12" spans="1:14" ht="18.95" customHeight="1" x14ac:dyDescent="0.15">
      <c r="A12" s="148" t="s">
        <v>186</v>
      </c>
      <c r="B12" s="37" t="s">
        <v>56</v>
      </c>
      <c r="C12" s="37" t="s">
        <v>57</v>
      </c>
      <c r="D12" s="140" t="s">
        <v>58</v>
      </c>
      <c r="E12" s="140"/>
      <c r="F12" s="140"/>
      <c r="G12" s="37" t="s">
        <v>59</v>
      </c>
      <c r="H12" s="37" t="s">
        <v>60</v>
      </c>
      <c r="I12" s="140" t="s">
        <v>38</v>
      </c>
      <c r="J12" s="140"/>
      <c r="K12" s="140" t="s">
        <v>39</v>
      </c>
      <c r="L12" s="140"/>
      <c r="M12" s="140" t="s">
        <v>61</v>
      </c>
      <c r="N12" s="140"/>
    </row>
    <row r="13" spans="1:14" ht="18" customHeight="1" x14ac:dyDescent="0.15">
      <c r="A13" s="148"/>
      <c r="B13" s="140" t="s">
        <v>187</v>
      </c>
      <c r="C13" s="140" t="s">
        <v>188</v>
      </c>
      <c r="D13" s="141" t="s">
        <v>395</v>
      </c>
      <c r="E13" s="141"/>
      <c r="F13" s="141"/>
      <c r="G13" s="37" t="s">
        <v>396</v>
      </c>
      <c r="H13" s="2" t="s">
        <v>397</v>
      </c>
      <c r="I13" s="140">
        <v>5.6</v>
      </c>
      <c r="J13" s="140"/>
      <c r="K13" s="140">
        <v>5.6</v>
      </c>
      <c r="L13" s="140"/>
      <c r="M13" s="140"/>
      <c r="N13" s="140"/>
    </row>
    <row r="14" spans="1:14" ht="18" customHeight="1" x14ac:dyDescent="0.15">
      <c r="A14" s="148"/>
      <c r="B14" s="140"/>
      <c r="C14" s="140"/>
      <c r="D14" s="141" t="s">
        <v>398</v>
      </c>
      <c r="E14" s="141"/>
      <c r="F14" s="141"/>
      <c r="G14" s="37" t="s">
        <v>399</v>
      </c>
      <c r="H14" s="2" t="s">
        <v>400</v>
      </c>
      <c r="I14" s="140">
        <v>5.55</v>
      </c>
      <c r="J14" s="140"/>
      <c r="K14" s="140">
        <v>5.55</v>
      </c>
      <c r="L14" s="140"/>
      <c r="M14" s="140"/>
      <c r="N14" s="140"/>
    </row>
    <row r="15" spans="1:14" ht="18" customHeight="1" x14ac:dyDescent="0.15">
      <c r="A15" s="148"/>
      <c r="B15" s="140"/>
      <c r="C15" s="140"/>
      <c r="D15" s="141" t="s">
        <v>401</v>
      </c>
      <c r="E15" s="141"/>
      <c r="F15" s="141"/>
      <c r="G15" s="37" t="s">
        <v>402</v>
      </c>
      <c r="H15" s="2" t="s">
        <v>403</v>
      </c>
      <c r="I15" s="140">
        <v>5.55</v>
      </c>
      <c r="J15" s="140"/>
      <c r="K15" s="140">
        <v>5.55</v>
      </c>
      <c r="L15" s="140"/>
      <c r="M15" s="140"/>
      <c r="N15" s="140"/>
    </row>
    <row r="16" spans="1:14" ht="18" customHeight="1" x14ac:dyDescent="0.15">
      <c r="A16" s="148"/>
      <c r="B16" s="140"/>
      <c r="C16" s="140" t="s">
        <v>199</v>
      </c>
      <c r="D16" s="141" t="s">
        <v>404</v>
      </c>
      <c r="E16" s="141"/>
      <c r="F16" s="141"/>
      <c r="G16" s="37" t="s">
        <v>405</v>
      </c>
      <c r="H16" s="37" t="s">
        <v>65</v>
      </c>
      <c r="I16" s="140">
        <v>5.55</v>
      </c>
      <c r="J16" s="140"/>
      <c r="K16" s="140">
        <v>5.55</v>
      </c>
      <c r="L16" s="140"/>
      <c r="M16" s="140"/>
      <c r="N16" s="140"/>
    </row>
    <row r="17" spans="1:14" ht="18" customHeight="1" x14ac:dyDescent="0.15">
      <c r="A17" s="148"/>
      <c r="B17" s="140"/>
      <c r="C17" s="140"/>
      <c r="D17" s="141" t="s">
        <v>406</v>
      </c>
      <c r="E17" s="141"/>
      <c r="F17" s="141"/>
      <c r="G17" s="37" t="s">
        <v>134</v>
      </c>
      <c r="H17" s="37" t="s">
        <v>65</v>
      </c>
      <c r="I17" s="140">
        <v>5.55</v>
      </c>
      <c r="J17" s="140"/>
      <c r="K17" s="140">
        <v>5.55</v>
      </c>
      <c r="L17" s="140"/>
      <c r="M17" s="140"/>
      <c r="N17" s="140"/>
    </row>
    <row r="18" spans="1:14" ht="18" customHeight="1" x14ac:dyDescent="0.15">
      <c r="A18" s="148"/>
      <c r="B18" s="140"/>
      <c r="C18" s="140" t="s">
        <v>202</v>
      </c>
      <c r="D18" s="141" t="s">
        <v>407</v>
      </c>
      <c r="E18" s="141"/>
      <c r="F18" s="141"/>
      <c r="G18" s="37" t="s">
        <v>105</v>
      </c>
      <c r="H18" s="37" t="s">
        <v>65</v>
      </c>
      <c r="I18" s="140">
        <v>5.55</v>
      </c>
      <c r="J18" s="140"/>
      <c r="K18" s="140">
        <v>5.55</v>
      </c>
      <c r="L18" s="140"/>
      <c r="M18" s="140"/>
      <c r="N18" s="140"/>
    </row>
    <row r="19" spans="1:14" ht="18" customHeight="1" x14ac:dyDescent="0.15">
      <c r="A19" s="148"/>
      <c r="B19" s="140"/>
      <c r="C19" s="140"/>
      <c r="D19" s="141" t="s">
        <v>408</v>
      </c>
      <c r="E19" s="141"/>
      <c r="F19" s="141"/>
      <c r="G19" s="37" t="s">
        <v>105</v>
      </c>
      <c r="H19" s="37" t="s">
        <v>65</v>
      </c>
      <c r="I19" s="140">
        <v>5.55</v>
      </c>
      <c r="J19" s="140"/>
      <c r="K19" s="140">
        <v>5.55</v>
      </c>
      <c r="L19" s="140"/>
      <c r="M19" s="140"/>
      <c r="N19" s="140"/>
    </row>
    <row r="20" spans="1:14" ht="18" customHeight="1" x14ac:dyDescent="0.15">
      <c r="A20" s="148"/>
      <c r="B20" s="140"/>
      <c r="C20" s="140"/>
      <c r="D20" s="141" t="s">
        <v>409</v>
      </c>
      <c r="E20" s="141"/>
      <c r="F20" s="141"/>
      <c r="G20" s="37" t="s">
        <v>105</v>
      </c>
      <c r="H20" s="37" t="s">
        <v>65</v>
      </c>
      <c r="I20" s="140">
        <v>5.55</v>
      </c>
      <c r="J20" s="140"/>
      <c r="K20" s="140">
        <v>5.55</v>
      </c>
      <c r="L20" s="140"/>
      <c r="M20" s="140"/>
      <c r="N20" s="140"/>
    </row>
    <row r="21" spans="1:14" ht="18" customHeight="1" x14ac:dyDescent="0.15">
      <c r="A21" s="148"/>
      <c r="B21" s="140"/>
      <c r="C21" s="37" t="s">
        <v>204</v>
      </c>
      <c r="D21" s="141" t="s">
        <v>108</v>
      </c>
      <c r="E21" s="141"/>
      <c r="F21" s="141"/>
      <c r="G21" s="37" t="s">
        <v>205</v>
      </c>
      <c r="H21" s="37" t="s">
        <v>65</v>
      </c>
      <c r="I21" s="140">
        <v>5.55</v>
      </c>
      <c r="J21" s="140"/>
      <c r="K21" s="140">
        <v>5.55</v>
      </c>
      <c r="L21" s="140"/>
      <c r="M21" s="140"/>
      <c r="N21" s="140"/>
    </row>
    <row r="22" spans="1:14" ht="18" customHeight="1" x14ac:dyDescent="0.15">
      <c r="A22" s="148"/>
      <c r="B22" s="140" t="s">
        <v>206</v>
      </c>
      <c r="C22" s="140" t="s">
        <v>207</v>
      </c>
      <c r="D22" s="141" t="s">
        <v>410</v>
      </c>
      <c r="E22" s="141"/>
      <c r="F22" s="141"/>
      <c r="G22" s="37" t="s">
        <v>411</v>
      </c>
      <c r="H22" s="37" t="s">
        <v>65</v>
      </c>
      <c r="I22" s="140">
        <v>7.5</v>
      </c>
      <c r="J22" s="140"/>
      <c r="K22" s="140">
        <v>7.5</v>
      </c>
      <c r="L22" s="140"/>
      <c r="M22" s="140"/>
      <c r="N22" s="140"/>
    </row>
    <row r="23" spans="1:14" ht="18" customHeight="1" x14ac:dyDescent="0.15">
      <c r="A23" s="148"/>
      <c r="B23" s="140"/>
      <c r="C23" s="140"/>
      <c r="D23" s="141" t="s">
        <v>412</v>
      </c>
      <c r="E23" s="141"/>
      <c r="F23" s="141"/>
      <c r="G23" s="37" t="s">
        <v>413</v>
      </c>
      <c r="H23" s="37" t="s">
        <v>65</v>
      </c>
      <c r="I23" s="140">
        <v>7.5</v>
      </c>
      <c r="J23" s="140"/>
      <c r="K23" s="140">
        <v>7.5</v>
      </c>
      <c r="L23" s="140"/>
      <c r="M23" s="140"/>
      <c r="N23" s="140"/>
    </row>
    <row r="24" spans="1:14" ht="18" customHeight="1" x14ac:dyDescent="0.15">
      <c r="A24" s="148"/>
      <c r="B24" s="140"/>
      <c r="C24" s="140" t="s">
        <v>211</v>
      </c>
      <c r="D24" s="141" t="s">
        <v>414</v>
      </c>
      <c r="E24" s="141"/>
      <c r="F24" s="141"/>
      <c r="G24" s="37" t="s">
        <v>415</v>
      </c>
      <c r="H24" s="37" t="s">
        <v>65</v>
      </c>
      <c r="I24" s="140">
        <v>7.5</v>
      </c>
      <c r="J24" s="140"/>
      <c r="K24" s="140">
        <v>7.5</v>
      </c>
      <c r="L24" s="140"/>
      <c r="M24" s="140"/>
      <c r="N24" s="140"/>
    </row>
    <row r="25" spans="1:14" ht="18" customHeight="1" x14ac:dyDescent="0.15">
      <c r="A25" s="148"/>
      <c r="B25" s="140"/>
      <c r="C25" s="140"/>
      <c r="D25" s="141" t="s">
        <v>416</v>
      </c>
      <c r="E25" s="141"/>
      <c r="F25" s="141"/>
      <c r="G25" s="37" t="s">
        <v>74</v>
      </c>
      <c r="H25" s="37" t="s">
        <v>65</v>
      </c>
      <c r="I25" s="140">
        <v>7.5</v>
      </c>
      <c r="J25" s="140"/>
      <c r="K25" s="140">
        <v>7.5</v>
      </c>
      <c r="L25" s="140"/>
      <c r="M25" s="140"/>
      <c r="N25" s="140"/>
    </row>
    <row r="26" spans="1:14" ht="27" customHeight="1" x14ac:dyDescent="0.15">
      <c r="A26" s="148"/>
      <c r="B26" s="37" t="s">
        <v>214</v>
      </c>
      <c r="C26" s="37" t="s">
        <v>215</v>
      </c>
      <c r="D26" s="141" t="s">
        <v>417</v>
      </c>
      <c r="E26" s="141"/>
      <c r="F26" s="141"/>
      <c r="G26" s="37" t="s">
        <v>405</v>
      </c>
      <c r="H26" s="37" t="s">
        <v>418</v>
      </c>
      <c r="I26" s="140">
        <v>10</v>
      </c>
      <c r="J26" s="140"/>
      <c r="K26" s="140">
        <v>10</v>
      </c>
      <c r="L26" s="140"/>
      <c r="M26" s="140"/>
      <c r="N26" s="140"/>
    </row>
    <row r="27" spans="1:14" ht="15" customHeight="1" x14ac:dyDescent="0.15">
      <c r="A27" s="142" t="s">
        <v>218</v>
      </c>
      <c r="B27" s="142"/>
      <c r="C27" s="142"/>
      <c r="D27" s="142"/>
      <c r="E27" s="142"/>
      <c r="F27" s="142"/>
      <c r="G27" s="142"/>
      <c r="H27" s="142"/>
      <c r="I27" s="142">
        <v>100</v>
      </c>
      <c r="J27" s="142"/>
      <c r="K27" s="142">
        <f>SUM(K13:K26)+N6</f>
        <v>98.48</v>
      </c>
      <c r="L27" s="142"/>
      <c r="M27" s="175" t="s">
        <v>136</v>
      </c>
      <c r="N27" s="175"/>
    </row>
    <row r="28" spans="1:14" x14ac:dyDescent="0.15">
      <c r="A28" s="3" t="s">
        <v>219</v>
      </c>
      <c r="B28" s="145" t="s">
        <v>252</v>
      </c>
      <c r="C28" s="146"/>
      <c r="D28" s="146"/>
      <c r="E28" s="146"/>
      <c r="F28" s="146"/>
      <c r="G28" s="146"/>
      <c r="H28" s="146"/>
      <c r="I28" s="146"/>
      <c r="J28" s="146"/>
      <c r="K28" s="146"/>
      <c r="L28" s="146"/>
      <c r="M28" s="146"/>
      <c r="N28" s="147"/>
    </row>
    <row r="29" spans="1:14" x14ac:dyDescent="0.15">
      <c r="A29" s="160" t="s">
        <v>253</v>
      </c>
      <c r="B29" s="160"/>
      <c r="C29" s="160"/>
      <c r="D29" s="160"/>
      <c r="E29" s="160"/>
      <c r="F29" s="160"/>
      <c r="G29" s="160"/>
      <c r="H29" s="160"/>
      <c r="I29" s="160"/>
      <c r="J29" s="160"/>
      <c r="K29" s="160"/>
      <c r="L29" s="160"/>
      <c r="M29" s="160"/>
      <c r="N29" s="160"/>
    </row>
    <row r="30" spans="1:14" ht="51.95" customHeight="1" x14ac:dyDescent="0.15">
      <c r="A30" s="160" t="s">
        <v>254</v>
      </c>
      <c r="B30" s="160"/>
      <c r="C30" s="160"/>
      <c r="D30" s="160"/>
      <c r="E30" s="160"/>
      <c r="F30" s="160"/>
      <c r="G30" s="160"/>
      <c r="H30" s="160"/>
      <c r="I30" s="160"/>
      <c r="J30" s="160"/>
      <c r="K30" s="160"/>
      <c r="L30" s="160"/>
      <c r="M30" s="160"/>
      <c r="N30" s="160"/>
    </row>
    <row r="31" spans="1:14" ht="41.1" customHeight="1" x14ac:dyDescent="0.15">
      <c r="A31" s="160" t="s">
        <v>255</v>
      </c>
      <c r="B31" s="160"/>
      <c r="C31" s="160"/>
      <c r="D31" s="160"/>
      <c r="E31" s="160"/>
      <c r="F31" s="160"/>
      <c r="G31" s="160"/>
      <c r="H31" s="160"/>
      <c r="I31" s="160"/>
      <c r="J31" s="160"/>
      <c r="K31" s="160"/>
      <c r="L31" s="160"/>
      <c r="M31" s="160"/>
      <c r="N31" s="160"/>
    </row>
    <row r="32" spans="1:14" ht="15.95" customHeight="1" x14ac:dyDescent="0.15"/>
  </sheetData>
  <mergeCells count="116">
    <mergeCell ref="A27:H27"/>
    <mergeCell ref="I27:J27"/>
    <mergeCell ref="K27:L27"/>
    <mergeCell ref="M27:N27"/>
    <mergeCell ref="B28:N28"/>
    <mergeCell ref="A29:N29"/>
    <mergeCell ref="A30:N30"/>
    <mergeCell ref="A31:N31"/>
    <mergeCell ref="A10:A11"/>
    <mergeCell ref="A12:A26"/>
    <mergeCell ref="B13:B21"/>
    <mergeCell ref="B22:B25"/>
    <mergeCell ref="C13:C15"/>
    <mergeCell ref="C16:C17"/>
    <mergeCell ref="C18:C20"/>
    <mergeCell ref="C22:C23"/>
    <mergeCell ref="C24:C25"/>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40" type="noConversion"/>
  <printOptions horizontalCentered="1"/>
  <pageMargins left="0.75138888888888899" right="0.75138888888888899" top="1" bottom="0.78680555555555598" header="0.5" footer="0.5"/>
  <pageSetup paperSize="9" scale="12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5"/>
  <sheetViews>
    <sheetView workbookViewId="0">
      <selection activeCell="F19" sqref="F19"/>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419</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3.1" customHeight="1" x14ac:dyDescent="0.15">
      <c r="A6" s="150" t="s">
        <v>179</v>
      </c>
      <c r="B6" s="150"/>
      <c r="C6" s="16">
        <v>22663.88</v>
      </c>
      <c r="D6" s="151">
        <v>23400.7</v>
      </c>
      <c r="E6" s="151"/>
      <c r="F6" s="151">
        <v>20886.080000000002</v>
      </c>
      <c r="G6" s="151"/>
      <c r="H6" s="17">
        <v>0.89254082142841895</v>
      </c>
      <c r="I6" s="149">
        <v>10</v>
      </c>
      <c r="J6" s="149"/>
      <c r="K6" s="14">
        <v>8.9</v>
      </c>
    </row>
    <row r="7" spans="1:11" ht="23.1" customHeight="1" x14ac:dyDescent="0.15">
      <c r="A7" s="152" t="s">
        <v>180</v>
      </c>
      <c r="B7" s="152"/>
      <c r="C7" s="16">
        <v>21932.3</v>
      </c>
      <c r="D7" s="151">
        <v>22398.92</v>
      </c>
      <c r="E7" s="151"/>
      <c r="F7" s="151">
        <v>20133.59</v>
      </c>
      <c r="G7" s="151"/>
      <c r="H7" s="17">
        <v>0.89886432024401197</v>
      </c>
      <c r="I7" s="149"/>
      <c r="J7" s="149"/>
      <c r="K7" s="14"/>
    </row>
    <row r="8" spans="1:11" ht="23.1" customHeight="1" x14ac:dyDescent="0.15">
      <c r="A8" s="152" t="s">
        <v>181</v>
      </c>
      <c r="B8" s="152"/>
      <c r="C8" s="16">
        <v>731.58</v>
      </c>
      <c r="D8" s="151">
        <v>1001.78</v>
      </c>
      <c r="E8" s="151"/>
      <c r="F8" s="151">
        <v>752.49</v>
      </c>
      <c r="G8" s="151"/>
      <c r="H8" s="17">
        <v>0.75115294775300001</v>
      </c>
      <c r="I8" s="149"/>
      <c r="J8" s="149"/>
      <c r="K8" s="14"/>
    </row>
    <row r="9" spans="1:11" ht="23.1" customHeight="1" x14ac:dyDescent="0.15">
      <c r="A9" s="167" t="s">
        <v>420</v>
      </c>
      <c r="B9" s="168"/>
      <c r="C9" s="16">
        <v>207</v>
      </c>
      <c r="D9" s="151">
        <v>302.31</v>
      </c>
      <c r="E9" s="151"/>
      <c r="F9" s="151">
        <v>266.54000000000002</v>
      </c>
      <c r="G9" s="151"/>
      <c r="H9" s="17">
        <v>0.88167774800701304</v>
      </c>
      <c r="I9" s="176"/>
      <c r="J9" s="177"/>
      <c r="K9" s="18"/>
    </row>
    <row r="10" spans="1:11" ht="21" customHeight="1" x14ac:dyDescent="0.15">
      <c r="A10" s="153" t="s">
        <v>182</v>
      </c>
      <c r="B10" s="153" t="s">
        <v>45</v>
      </c>
      <c r="C10" s="153"/>
      <c r="D10" s="153"/>
      <c r="E10" s="153"/>
      <c r="F10" s="153" t="s">
        <v>183</v>
      </c>
      <c r="G10" s="153"/>
      <c r="H10" s="153"/>
      <c r="I10" s="153"/>
      <c r="J10" s="153"/>
      <c r="K10" s="153"/>
    </row>
    <row r="11" spans="1:11" ht="72" customHeight="1" x14ac:dyDescent="0.15">
      <c r="A11" s="153"/>
      <c r="B11" s="154" t="s">
        <v>421</v>
      </c>
      <c r="C11" s="154"/>
      <c r="D11" s="154"/>
      <c r="E11" s="154"/>
      <c r="F11" s="154" t="s">
        <v>422</v>
      </c>
      <c r="G11" s="154"/>
      <c r="H11" s="154"/>
      <c r="I11" s="154"/>
      <c r="J11" s="154"/>
      <c r="K11" s="154"/>
    </row>
    <row r="12" spans="1:11" ht="24" customHeight="1" x14ac:dyDescent="0.15">
      <c r="A12" s="18" t="s">
        <v>56</v>
      </c>
      <c r="B12" s="153" t="s">
        <v>57</v>
      </c>
      <c r="C12" s="153"/>
      <c r="D12" s="153" t="s">
        <v>58</v>
      </c>
      <c r="E12" s="153"/>
      <c r="F12" s="18" t="s">
        <v>59</v>
      </c>
      <c r="G12" s="18" t="s">
        <v>60</v>
      </c>
      <c r="H12" s="18" t="s">
        <v>233</v>
      </c>
      <c r="I12" s="18" t="s">
        <v>234</v>
      </c>
      <c r="J12" s="153" t="s">
        <v>61</v>
      </c>
      <c r="K12" s="153"/>
    </row>
    <row r="13" spans="1:11" ht="21" customHeight="1" x14ac:dyDescent="0.15">
      <c r="A13" s="158" t="s">
        <v>187</v>
      </c>
      <c r="B13" s="156" t="s">
        <v>188</v>
      </c>
      <c r="C13" s="156"/>
      <c r="D13" s="155" t="s">
        <v>423</v>
      </c>
      <c r="E13" s="155"/>
      <c r="F13" s="20" t="s">
        <v>424</v>
      </c>
      <c r="G13" s="20">
        <v>112</v>
      </c>
      <c r="H13" s="20">
        <v>6</v>
      </c>
      <c r="I13" s="20">
        <v>6</v>
      </c>
      <c r="J13" s="155" t="s">
        <v>240</v>
      </c>
      <c r="K13" s="155"/>
    </row>
    <row r="14" spans="1:11" ht="21" customHeight="1" x14ac:dyDescent="0.15">
      <c r="A14" s="158"/>
      <c r="B14" s="156"/>
      <c r="C14" s="156"/>
      <c r="D14" s="155" t="s">
        <v>425</v>
      </c>
      <c r="E14" s="155"/>
      <c r="F14" s="20" t="s">
        <v>426</v>
      </c>
      <c r="G14" s="20">
        <v>2760</v>
      </c>
      <c r="H14" s="20">
        <v>6</v>
      </c>
      <c r="I14" s="20">
        <v>4</v>
      </c>
      <c r="J14" s="155" t="s">
        <v>240</v>
      </c>
      <c r="K14" s="155"/>
    </row>
    <row r="15" spans="1:11" ht="21" customHeight="1" x14ac:dyDescent="0.15">
      <c r="A15" s="158"/>
      <c r="B15" s="156"/>
      <c r="C15" s="156"/>
      <c r="D15" s="155" t="s">
        <v>427</v>
      </c>
      <c r="E15" s="155"/>
      <c r="F15" s="20" t="s">
        <v>239</v>
      </c>
      <c r="G15" s="32">
        <v>0.91520000000000001</v>
      </c>
      <c r="H15" s="20">
        <v>6</v>
      </c>
      <c r="I15" s="20">
        <v>6</v>
      </c>
      <c r="J15" s="155" t="s">
        <v>240</v>
      </c>
      <c r="K15" s="155"/>
    </row>
    <row r="16" spans="1:11" ht="21" customHeight="1" x14ac:dyDescent="0.15">
      <c r="A16" s="158"/>
      <c r="B16" s="156" t="s">
        <v>199</v>
      </c>
      <c r="C16" s="156"/>
      <c r="D16" s="155" t="s">
        <v>381</v>
      </c>
      <c r="E16" s="155"/>
      <c r="F16" s="20" t="s">
        <v>65</v>
      </c>
      <c r="G16" s="22">
        <v>1</v>
      </c>
      <c r="H16" s="20">
        <v>6</v>
      </c>
      <c r="I16" s="20">
        <v>6</v>
      </c>
      <c r="J16" s="155" t="s">
        <v>240</v>
      </c>
      <c r="K16" s="155"/>
    </row>
    <row r="17" spans="1:11" ht="21" customHeight="1" x14ac:dyDescent="0.15">
      <c r="A17" s="158"/>
      <c r="B17" s="156"/>
      <c r="C17" s="156"/>
      <c r="D17" s="155" t="s">
        <v>428</v>
      </c>
      <c r="E17" s="155"/>
      <c r="F17" s="20" t="s">
        <v>239</v>
      </c>
      <c r="G17" s="32">
        <v>0.93130000000000002</v>
      </c>
      <c r="H17" s="20">
        <v>6</v>
      </c>
      <c r="I17" s="20">
        <v>6</v>
      </c>
      <c r="J17" s="155" t="s">
        <v>240</v>
      </c>
      <c r="K17" s="155"/>
    </row>
    <row r="18" spans="1:11" ht="21" customHeight="1" x14ac:dyDescent="0.15">
      <c r="A18" s="158"/>
      <c r="B18" s="156" t="s">
        <v>202</v>
      </c>
      <c r="C18" s="156"/>
      <c r="D18" s="155" t="s">
        <v>102</v>
      </c>
      <c r="E18" s="155"/>
      <c r="F18" s="20" t="s">
        <v>239</v>
      </c>
      <c r="G18" s="32">
        <v>0.99570000000000003</v>
      </c>
      <c r="H18" s="20">
        <v>5</v>
      </c>
      <c r="I18" s="20">
        <v>5</v>
      </c>
      <c r="J18" s="155" t="s">
        <v>240</v>
      </c>
      <c r="K18" s="155"/>
    </row>
    <row r="19" spans="1:11" ht="21" customHeight="1" x14ac:dyDescent="0.15">
      <c r="A19" s="158"/>
      <c r="B19" s="156"/>
      <c r="C19" s="156"/>
      <c r="D19" s="155" t="s">
        <v>382</v>
      </c>
      <c r="E19" s="155"/>
      <c r="F19" s="20" t="s">
        <v>105</v>
      </c>
      <c r="G19" s="22">
        <v>1</v>
      </c>
      <c r="H19" s="20">
        <v>5</v>
      </c>
      <c r="I19" s="20">
        <v>5</v>
      </c>
      <c r="J19" s="155" t="s">
        <v>240</v>
      </c>
      <c r="K19" s="155"/>
    </row>
    <row r="20" spans="1:11" ht="21" customHeight="1" x14ac:dyDescent="0.15">
      <c r="A20" s="158"/>
      <c r="B20" s="156"/>
      <c r="C20" s="156"/>
      <c r="D20" s="155" t="s">
        <v>383</v>
      </c>
      <c r="E20" s="155"/>
      <c r="F20" s="20" t="s">
        <v>105</v>
      </c>
      <c r="G20" s="22">
        <v>1</v>
      </c>
      <c r="H20" s="20">
        <v>5</v>
      </c>
      <c r="I20" s="20">
        <v>5</v>
      </c>
      <c r="J20" s="155" t="s">
        <v>240</v>
      </c>
      <c r="K20" s="155"/>
    </row>
    <row r="21" spans="1:11" ht="21" customHeight="1" x14ac:dyDescent="0.15">
      <c r="A21" s="158"/>
      <c r="B21" s="156" t="s">
        <v>204</v>
      </c>
      <c r="C21" s="156"/>
      <c r="D21" s="155" t="s">
        <v>108</v>
      </c>
      <c r="E21" s="155"/>
      <c r="F21" s="20" t="s">
        <v>205</v>
      </c>
      <c r="G21" s="22">
        <v>1</v>
      </c>
      <c r="H21" s="20">
        <v>5</v>
      </c>
      <c r="I21" s="20">
        <v>5</v>
      </c>
      <c r="J21" s="155" t="s">
        <v>240</v>
      </c>
      <c r="K21" s="155"/>
    </row>
    <row r="22" spans="1:11" ht="21" customHeight="1" x14ac:dyDescent="0.15">
      <c r="A22" s="158" t="s">
        <v>206</v>
      </c>
      <c r="B22" s="156" t="s">
        <v>244</v>
      </c>
      <c r="C22" s="156"/>
      <c r="D22" s="155" t="s">
        <v>240</v>
      </c>
      <c r="E22" s="155"/>
      <c r="F22" s="20" t="s">
        <v>240</v>
      </c>
      <c r="G22" s="20" t="s">
        <v>240</v>
      </c>
      <c r="H22" s="20" t="s">
        <v>240</v>
      </c>
      <c r="I22" s="20" t="s">
        <v>240</v>
      </c>
      <c r="J22" s="155" t="s">
        <v>240</v>
      </c>
      <c r="K22" s="155"/>
    </row>
    <row r="23" spans="1:11" ht="21" customHeight="1" x14ac:dyDescent="0.15">
      <c r="A23" s="158"/>
      <c r="B23" s="156" t="s">
        <v>207</v>
      </c>
      <c r="C23" s="156"/>
      <c r="D23" s="155" t="s">
        <v>384</v>
      </c>
      <c r="E23" s="155"/>
      <c r="F23" s="20" t="s">
        <v>385</v>
      </c>
      <c r="G23" s="32">
        <v>0.51419999999999999</v>
      </c>
      <c r="H23" s="20">
        <v>7.5</v>
      </c>
      <c r="I23" s="20">
        <v>7.5</v>
      </c>
      <c r="J23" s="155" t="s">
        <v>240</v>
      </c>
      <c r="K23" s="155"/>
    </row>
    <row r="24" spans="1:11" ht="21" customHeight="1" x14ac:dyDescent="0.15">
      <c r="A24" s="158"/>
      <c r="B24" s="156"/>
      <c r="C24" s="156"/>
      <c r="D24" s="155" t="s">
        <v>337</v>
      </c>
      <c r="E24" s="155"/>
      <c r="F24" s="20" t="s">
        <v>338</v>
      </c>
      <c r="G24" s="22">
        <v>1</v>
      </c>
      <c r="H24" s="20">
        <v>7.5</v>
      </c>
      <c r="I24" s="20">
        <v>7.5</v>
      </c>
      <c r="J24" s="155" t="s">
        <v>240</v>
      </c>
      <c r="K24" s="155"/>
    </row>
    <row r="25" spans="1:11" ht="21" customHeight="1" x14ac:dyDescent="0.15">
      <c r="A25" s="158"/>
      <c r="B25" s="156" t="s">
        <v>248</v>
      </c>
      <c r="C25" s="156"/>
      <c r="D25" s="155" t="s">
        <v>240</v>
      </c>
      <c r="E25" s="155"/>
      <c r="F25" s="20" t="s">
        <v>240</v>
      </c>
      <c r="G25" s="20" t="s">
        <v>240</v>
      </c>
      <c r="H25" s="20" t="s">
        <v>240</v>
      </c>
      <c r="I25" s="20" t="s">
        <v>240</v>
      </c>
      <c r="J25" s="155" t="s">
        <v>240</v>
      </c>
      <c r="K25" s="155"/>
    </row>
    <row r="26" spans="1:11" ht="21" customHeight="1" x14ac:dyDescent="0.15">
      <c r="A26" s="158"/>
      <c r="B26" s="156" t="s">
        <v>211</v>
      </c>
      <c r="C26" s="156"/>
      <c r="D26" s="155" t="s">
        <v>388</v>
      </c>
      <c r="E26" s="155"/>
      <c r="F26" s="20" t="s">
        <v>125</v>
      </c>
      <c r="G26" s="22">
        <v>1</v>
      </c>
      <c r="H26" s="20">
        <v>7.5</v>
      </c>
      <c r="I26" s="20">
        <v>7.5</v>
      </c>
      <c r="J26" s="155" t="s">
        <v>240</v>
      </c>
      <c r="K26" s="155"/>
    </row>
    <row r="27" spans="1:11" ht="21" customHeight="1" x14ac:dyDescent="0.15">
      <c r="A27" s="158"/>
      <c r="B27" s="156"/>
      <c r="C27" s="156"/>
      <c r="D27" s="155" t="s">
        <v>429</v>
      </c>
      <c r="E27" s="155"/>
      <c r="F27" s="20" t="s">
        <v>74</v>
      </c>
      <c r="G27" s="22">
        <v>1</v>
      </c>
      <c r="H27" s="20">
        <v>7.5</v>
      </c>
      <c r="I27" s="20">
        <v>7.5</v>
      </c>
      <c r="J27" s="155" t="s">
        <v>240</v>
      </c>
      <c r="K27" s="155"/>
    </row>
    <row r="28" spans="1:11" ht="21" customHeight="1" x14ac:dyDescent="0.15">
      <c r="A28" s="158" t="s">
        <v>214</v>
      </c>
      <c r="B28" s="156" t="s">
        <v>214</v>
      </c>
      <c r="C28" s="156"/>
      <c r="D28" s="155" t="s">
        <v>430</v>
      </c>
      <c r="E28" s="155"/>
      <c r="F28" s="20" t="s">
        <v>134</v>
      </c>
      <c r="G28" s="32">
        <v>0.91159999999999997</v>
      </c>
      <c r="H28" s="20">
        <v>5</v>
      </c>
      <c r="I28" s="20">
        <v>5</v>
      </c>
      <c r="J28" s="155" t="s">
        <v>240</v>
      </c>
      <c r="K28" s="155"/>
    </row>
    <row r="29" spans="1:11" ht="21" customHeight="1" x14ac:dyDescent="0.15">
      <c r="A29" s="158"/>
      <c r="B29" s="156"/>
      <c r="C29" s="156"/>
      <c r="D29" s="155" t="s">
        <v>133</v>
      </c>
      <c r="E29" s="155"/>
      <c r="F29" s="20" t="s">
        <v>134</v>
      </c>
      <c r="G29" s="32">
        <v>0.90949999999999998</v>
      </c>
      <c r="H29" s="20">
        <v>5</v>
      </c>
      <c r="I29" s="20">
        <v>5</v>
      </c>
      <c r="J29" s="155" t="s">
        <v>240</v>
      </c>
      <c r="K29" s="155"/>
    </row>
    <row r="30" spans="1:11" ht="21" customHeight="1" x14ac:dyDescent="0.15">
      <c r="A30" s="157" t="s">
        <v>218</v>
      </c>
      <c r="B30" s="157"/>
      <c r="C30" s="157"/>
      <c r="D30" s="157"/>
      <c r="E30" s="157"/>
      <c r="F30" s="157"/>
      <c r="G30" s="157"/>
      <c r="H30" s="23" t="s">
        <v>251</v>
      </c>
      <c r="I30" s="19">
        <v>96.9</v>
      </c>
      <c r="J30" s="158" t="s">
        <v>136</v>
      </c>
      <c r="K30" s="158"/>
    </row>
    <row r="31" spans="1:11" ht="17.45" hidden="1" customHeight="1" x14ac:dyDescent="0.15">
      <c r="A31" s="23"/>
      <c r="B31" s="23"/>
      <c r="C31" s="23"/>
      <c r="D31" s="23"/>
      <c r="E31" s="23"/>
      <c r="F31" s="23"/>
      <c r="G31" s="24"/>
      <c r="H31" s="24"/>
      <c r="I31" s="26"/>
      <c r="J31" s="26"/>
      <c r="K31" s="27"/>
    </row>
    <row r="32" spans="1:11" ht="17.100000000000001" customHeight="1" x14ac:dyDescent="0.15">
      <c r="A32" s="25" t="s">
        <v>219</v>
      </c>
      <c r="B32" s="159" t="s">
        <v>252</v>
      </c>
      <c r="C32" s="159"/>
      <c r="D32" s="159"/>
      <c r="E32" s="159"/>
      <c r="F32" s="159"/>
      <c r="G32" s="159"/>
      <c r="H32" s="159"/>
      <c r="I32" s="159"/>
      <c r="J32" s="159"/>
      <c r="K32" s="159"/>
    </row>
    <row r="33" spans="1:11" ht="18" customHeight="1" x14ac:dyDescent="0.15">
      <c r="A33" s="160" t="s">
        <v>253</v>
      </c>
      <c r="B33" s="160"/>
      <c r="C33" s="160"/>
      <c r="D33" s="160"/>
      <c r="E33" s="160"/>
      <c r="F33" s="160"/>
      <c r="G33" s="160"/>
      <c r="H33" s="160"/>
      <c r="I33" s="160"/>
      <c r="J33" s="160"/>
      <c r="K33" s="160"/>
    </row>
    <row r="34" spans="1:11" ht="48.6" customHeight="1" x14ac:dyDescent="0.15">
      <c r="A34" s="160" t="s">
        <v>254</v>
      </c>
      <c r="B34" s="160"/>
      <c r="C34" s="160"/>
      <c r="D34" s="160"/>
      <c r="E34" s="160"/>
      <c r="F34" s="160"/>
      <c r="G34" s="160"/>
      <c r="H34" s="160"/>
      <c r="I34" s="160"/>
      <c r="J34" s="160"/>
      <c r="K34" s="160"/>
    </row>
    <row r="35" spans="1:11" ht="42.6" customHeight="1" x14ac:dyDescent="0.15">
      <c r="A35" s="160" t="s">
        <v>255</v>
      </c>
      <c r="B35" s="160"/>
      <c r="C35" s="160"/>
      <c r="D35" s="160"/>
      <c r="E35" s="160"/>
      <c r="F35" s="160"/>
      <c r="G35" s="160"/>
      <c r="H35" s="160"/>
      <c r="I35" s="160"/>
      <c r="J35" s="160"/>
      <c r="K35" s="160"/>
    </row>
  </sheetData>
  <mergeCells count="85">
    <mergeCell ref="A33:K33"/>
    <mergeCell ref="A34:K34"/>
    <mergeCell ref="A35:K35"/>
    <mergeCell ref="A10:A11"/>
    <mergeCell ref="A13:A21"/>
    <mergeCell ref="A22:A27"/>
    <mergeCell ref="A28:A29"/>
    <mergeCell ref="B13:C15"/>
    <mergeCell ref="B16:C17"/>
    <mergeCell ref="B18:C20"/>
    <mergeCell ref="B23:C24"/>
    <mergeCell ref="B26:C27"/>
    <mergeCell ref="B28:C29"/>
    <mergeCell ref="D29:E29"/>
    <mergeCell ref="J29:K29"/>
    <mergeCell ref="A30:G30"/>
    <mergeCell ref="J30:K30"/>
    <mergeCell ref="B32:K32"/>
    <mergeCell ref="D26:E26"/>
    <mergeCell ref="J26:K26"/>
    <mergeCell ref="D27:E27"/>
    <mergeCell ref="J27:K27"/>
    <mergeCell ref="D28:E28"/>
    <mergeCell ref="J28:K28"/>
    <mergeCell ref="D24:E24"/>
    <mergeCell ref="J24:K24"/>
    <mergeCell ref="B25:C25"/>
    <mergeCell ref="D25:E25"/>
    <mergeCell ref="J25:K25"/>
    <mergeCell ref="B22:C22"/>
    <mergeCell ref="D22:E22"/>
    <mergeCell ref="J22:K22"/>
    <mergeCell ref="D23:E23"/>
    <mergeCell ref="J23:K23"/>
    <mergeCell ref="D19:E19"/>
    <mergeCell ref="J19:K19"/>
    <mergeCell ref="D20:E20"/>
    <mergeCell ref="J20:K20"/>
    <mergeCell ref="B21:C21"/>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B11:E11"/>
    <mergeCell ref="F11:K11"/>
    <mergeCell ref="B12:C12"/>
    <mergeCell ref="D12:E12"/>
    <mergeCell ref="J12:K12"/>
    <mergeCell ref="A9:B9"/>
    <mergeCell ref="D9:E9"/>
    <mergeCell ref="F9:G9"/>
    <mergeCell ref="I9:J9"/>
    <mergeCell ref="B10:E10"/>
    <mergeCell ref="F10:K10"/>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90486111111111101" header="0.5" footer="0.5"/>
  <pageSetup paperSize="9" scale="95"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9"/>
  <sheetViews>
    <sheetView topLeftCell="A16" workbookViewId="0">
      <selection activeCell="M28" sqref="M28"/>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431</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1.95" customHeight="1" x14ac:dyDescent="0.15">
      <c r="A6" s="150" t="s">
        <v>179</v>
      </c>
      <c r="B6" s="150"/>
      <c r="C6" s="16">
        <f>SUM(C7:C8)</f>
        <v>5030.57</v>
      </c>
      <c r="D6" s="151">
        <f>SUM(D7:E8)</f>
        <v>5030.57</v>
      </c>
      <c r="E6" s="151"/>
      <c r="F6" s="151">
        <f>SUM(F7:G8)</f>
        <v>2637.48</v>
      </c>
      <c r="G6" s="151"/>
      <c r="H6" s="17">
        <f t="shared" ref="H6:H8" si="0">F6/D6</f>
        <v>0.52429048795663313</v>
      </c>
      <c r="I6" s="149">
        <v>10</v>
      </c>
      <c r="J6" s="149"/>
      <c r="K6" s="14">
        <v>5.2</v>
      </c>
    </row>
    <row r="7" spans="1:11" ht="21.95" customHeight="1" x14ac:dyDescent="0.15">
      <c r="A7" s="152" t="s">
        <v>180</v>
      </c>
      <c r="B7" s="152"/>
      <c r="C7" s="16">
        <v>4422</v>
      </c>
      <c r="D7" s="151">
        <v>4422</v>
      </c>
      <c r="E7" s="151"/>
      <c r="F7" s="151">
        <v>2063.91</v>
      </c>
      <c r="G7" s="151"/>
      <c r="H7" s="17">
        <f t="shared" si="0"/>
        <v>0.46673677069199454</v>
      </c>
      <c r="I7" s="149"/>
      <c r="J7" s="149"/>
      <c r="K7" s="14"/>
    </row>
    <row r="8" spans="1:11" ht="21.95" customHeight="1" x14ac:dyDescent="0.15">
      <c r="A8" s="152" t="s">
        <v>181</v>
      </c>
      <c r="B8" s="152"/>
      <c r="C8" s="16">
        <v>608.57000000000005</v>
      </c>
      <c r="D8" s="151">
        <v>608.57000000000005</v>
      </c>
      <c r="E8" s="151"/>
      <c r="F8" s="151">
        <v>573.57000000000005</v>
      </c>
      <c r="G8" s="151"/>
      <c r="H8" s="17">
        <f t="shared" si="0"/>
        <v>0.94248812790640357</v>
      </c>
      <c r="I8" s="149"/>
      <c r="J8" s="149"/>
      <c r="K8" s="14"/>
    </row>
    <row r="9" spans="1:11" ht="21.95" customHeight="1" x14ac:dyDescent="0.15">
      <c r="A9" s="153" t="s">
        <v>182</v>
      </c>
      <c r="B9" s="153" t="s">
        <v>45</v>
      </c>
      <c r="C9" s="153"/>
      <c r="D9" s="153"/>
      <c r="E9" s="153"/>
      <c r="F9" s="153" t="s">
        <v>183</v>
      </c>
      <c r="G9" s="153"/>
      <c r="H9" s="153"/>
      <c r="I9" s="153"/>
      <c r="J9" s="153"/>
      <c r="K9" s="153"/>
    </row>
    <row r="10" spans="1:11" ht="78" customHeight="1" x14ac:dyDescent="0.15">
      <c r="A10" s="153"/>
      <c r="B10" s="154" t="s">
        <v>432</v>
      </c>
      <c r="C10" s="154"/>
      <c r="D10" s="154"/>
      <c r="E10" s="154"/>
      <c r="F10" s="154" t="s">
        <v>433</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21" customHeight="1" x14ac:dyDescent="0.15">
      <c r="A12" s="158" t="s">
        <v>187</v>
      </c>
      <c r="B12" s="156" t="s">
        <v>188</v>
      </c>
      <c r="C12" s="156"/>
      <c r="D12" s="155" t="s">
        <v>434</v>
      </c>
      <c r="E12" s="155"/>
      <c r="F12" s="20" t="s">
        <v>435</v>
      </c>
      <c r="G12" s="20" t="s">
        <v>435</v>
      </c>
      <c r="H12" s="20">
        <v>10</v>
      </c>
      <c r="I12" s="20">
        <v>10</v>
      </c>
      <c r="J12" s="155"/>
      <c r="K12" s="155"/>
    </row>
    <row r="13" spans="1:11" ht="74.099999999999994" customHeight="1" x14ac:dyDescent="0.15">
      <c r="A13" s="158"/>
      <c r="B13" s="156"/>
      <c r="C13" s="156"/>
      <c r="D13" s="155" t="s">
        <v>436</v>
      </c>
      <c r="E13" s="155"/>
      <c r="F13" s="20" t="s">
        <v>437</v>
      </c>
      <c r="G13" s="20" t="s">
        <v>438</v>
      </c>
      <c r="H13" s="20">
        <v>10</v>
      </c>
      <c r="I13" s="20">
        <v>8</v>
      </c>
      <c r="J13" s="155" t="s">
        <v>439</v>
      </c>
      <c r="K13" s="155"/>
    </row>
    <row r="14" spans="1:11" ht="21.95" customHeight="1" x14ac:dyDescent="0.15">
      <c r="A14" s="158"/>
      <c r="B14" s="156" t="s">
        <v>199</v>
      </c>
      <c r="C14" s="156"/>
      <c r="D14" s="155" t="s">
        <v>440</v>
      </c>
      <c r="E14" s="155"/>
      <c r="F14" s="20" t="s">
        <v>65</v>
      </c>
      <c r="G14" s="35">
        <v>1</v>
      </c>
      <c r="H14" s="20">
        <v>10</v>
      </c>
      <c r="I14" s="20">
        <v>10</v>
      </c>
      <c r="J14" s="155" t="s">
        <v>240</v>
      </c>
      <c r="K14" s="155"/>
    </row>
    <row r="15" spans="1:11" ht="21.95" customHeight="1" x14ac:dyDescent="0.15">
      <c r="A15" s="158"/>
      <c r="B15" s="156" t="s">
        <v>202</v>
      </c>
      <c r="C15" s="156"/>
      <c r="D15" s="155" t="s">
        <v>441</v>
      </c>
      <c r="E15" s="155"/>
      <c r="F15" s="20" t="s">
        <v>105</v>
      </c>
      <c r="G15" s="35">
        <v>1</v>
      </c>
      <c r="H15" s="20">
        <v>10</v>
      </c>
      <c r="I15" s="20">
        <v>10</v>
      </c>
      <c r="J15" s="155" t="s">
        <v>240</v>
      </c>
      <c r="K15" s="155"/>
    </row>
    <row r="16" spans="1:11" ht="21.95" customHeight="1" x14ac:dyDescent="0.15">
      <c r="A16" s="158"/>
      <c r="B16" s="156" t="s">
        <v>204</v>
      </c>
      <c r="C16" s="156"/>
      <c r="D16" s="155" t="s">
        <v>108</v>
      </c>
      <c r="E16" s="155"/>
      <c r="F16" s="20" t="s">
        <v>205</v>
      </c>
      <c r="G16" s="35">
        <v>1</v>
      </c>
      <c r="H16" s="20">
        <v>10</v>
      </c>
      <c r="I16" s="20">
        <v>10</v>
      </c>
      <c r="J16" s="155" t="s">
        <v>240</v>
      </c>
      <c r="K16" s="155"/>
    </row>
    <row r="17" spans="1:11" ht="21.95" customHeight="1" x14ac:dyDescent="0.15">
      <c r="A17" s="158" t="s">
        <v>206</v>
      </c>
      <c r="B17" s="156" t="s">
        <v>244</v>
      </c>
      <c r="C17" s="156"/>
      <c r="D17" s="155" t="s">
        <v>240</v>
      </c>
      <c r="E17" s="155"/>
      <c r="F17" s="20" t="s">
        <v>240</v>
      </c>
      <c r="G17" s="20" t="s">
        <v>240</v>
      </c>
      <c r="H17" s="20" t="s">
        <v>240</v>
      </c>
      <c r="I17" s="20" t="s">
        <v>240</v>
      </c>
      <c r="J17" s="155" t="s">
        <v>240</v>
      </c>
      <c r="K17" s="155"/>
    </row>
    <row r="18" spans="1:11" ht="21.95" customHeight="1" x14ac:dyDescent="0.15">
      <c r="A18" s="158"/>
      <c r="B18" s="156" t="s">
        <v>207</v>
      </c>
      <c r="C18" s="156"/>
      <c r="D18" s="155" t="s">
        <v>442</v>
      </c>
      <c r="E18" s="155"/>
      <c r="F18" s="20" t="s">
        <v>443</v>
      </c>
      <c r="G18" s="35">
        <v>1</v>
      </c>
      <c r="H18" s="20">
        <v>10</v>
      </c>
      <c r="I18" s="20">
        <v>10</v>
      </c>
      <c r="J18" s="155" t="s">
        <v>240</v>
      </c>
      <c r="K18" s="155"/>
    </row>
    <row r="19" spans="1:11" ht="21.95" customHeight="1" x14ac:dyDescent="0.15">
      <c r="A19" s="158"/>
      <c r="B19" s="156" t="s">
        <v>248</v>
      </c>
      <c r="C19" s="156"/>
      <c r="D19" s="155" t="s">
        <v>240</v>
      </c>
      <c r="E19" s="155"/>
      <c r="F19" s="20" t="s">
        <v>240</v>
      </c>
      <c r="G19" s="20" t="s">
        <v>240</v>
      </c>
      <c r="H19" s="20" t="s">
        <v>240</v>
      </c>
      <c r="I19" s="20" t="s">
        <v>240</v>
      </c>
      <c r="J19" s="155" t="s">
        <v>240</v>
      </c>
      <c r="K19" s="155"/>
    </row>
    <row r="20" spans="1:11" ht="21.95" customHeight="1" x14ac:dyDescent="0.15">
      <c r="A20" s="158"/>
      <c r="B20" s="156" t="s">
        <v>211</v>
      </c>
      <c r="C20" s="156"/>
      <c r="D20" s="155" t="s">
        <v>444</v>
      </c>
      <c r="E20" s="155"/>
      <c r="F20" s="20" t="s">
        <v>74</v>
      </c>
      <c r="G20" s="35">
        <v>1</v>
      </c>
      <c r="H20" s="20">
        <v>10</v>
      </c>
      <c r="I20" s="20">
        <v>10</v>
      </c>
      <c r="J20" s="155" t="s">
        <v>240</v>
      </c>
      <c r="K20" s="155"/>
    </row>
    <row r="21" spans="1:11" ht="21.95" customHeight="1" x14ac:dyDescent="0.15">
      <c r="A21" s="158"/>
      <c r="B21" s="156"/>
      <c r="C21" s="156"/>
      <c r="D21" s="155" t="s">
        <v>250</v>
      </c>
      <c r="E21" s="155"/>
      <c r="F21" s="20" t="s">
        <v>74</v>
      </c>
      <c r="G21" s="35">
        <v>1</v>
      </c>
      <c r="H21" s="20">
        <v>10</v>
      </c>
      <c r="I21" s="20">
        <v>10</v>
      </c>
      <c r="J21" s="155" t="s">
        <v>240</v>
      </c>
      <c r="K21" s="155"/>
    </row>
    <row r="22" spans="1:11" ht="21.95" customHeight="1" x14ac:dyDescent="0.15">
      <c r="A22" s="19" t="s">
        <v>214</v>
      </c>
      <c r="B22" s="156" t="s">
        <v>214</v>
      </c>
      <c r="C22" s="156"/>
      <c r="D22" s="155" t="s">
        <v>216</v>
      </c>
      <c r="E22" s="155"/>
      <c r="F22" s="20" t="s">
        <v>241</v>
      </c>
      <c r="G22" s="32">
        <v>0.89570000000000005</v>
      </c>
      <c r="H22" s="20">
        <v>10</v>
      </c>
      <c r="I22" s="20">
        <v>10</v>
      </c>
      <c r="J22" s="155" t="s">
        <v>240</v>
      </c>
      <c r="K22" s="155"/>
    </row>
    <row r="23" spans="1:11" ht="12" hidden="1" customHeight="1" x14ac:dyDescent="0.15">
      <c r="A23" s="20"/>
      <c r="B23" s="20"/>
      <c r="C23" s="20"/>
      <c r="D23" s="21"/>
      <c r="E23" s="20"/>
      <c r="F23" s="20"/>
      <c r="G23" s="20"/>
      <c r="H23" s="20"/>
      <c r="I23" s="20"/>
      <c r="J23" s="20"/>
      <c r="K23" s="21"/>
    </row>
    <row r="24" spans="1:11" ht="23.1" customHeight="1" x14ac:dyDescent="0.15">
      <c r="A24" s="157" t="s">
        <v>218</v>
      </c>
      <c r="B24" s="157"/>
      <c r="C24" s="157"/>
      <c r="D24" s="157"/>
      <c r="E24" s="157"/>
      <c r="F24" s="157"/>
      <c r="G24" s="157"/>
      <c r="H24" s="23" t="s">
        <v>251</v>
      </c>
      <c r="I24" s="19">
        <f>SUM(I12:I22)</f>
        <v>88</v>
      </c>
      <c r="J24" s="158">
        <f>I24+K6</f>
        <v>93.2</v>
      </c>
      <c r="K24" s="158"/>
    </row>
    <row r="25" spans="1:11" ht="17.45" hidden="1" customHeight="1" x14ac:dyDescent="0.15">
      <c r="A25" s="23"/>
      <c r="B25" s="23"/>
      <c r="C25" s="23"/>
      <c r="D25" s="23"/>
      <c r="E25" s="23"/>
      <c r="F25" s="23"/>
      <c r="G25" s="24"/>
      <c r="H25" s="24"/>
      <c r="I25" s="26"/>
      <c r="J25" s="26"/>
      <c r="K25" s="27"/>
    </row>
    <row r="26" spans="1:11" ht="15.95" customHeight="1" x14ac:dyDescent="0.15">
      <c r="A26" s="25" t="s">
        <v>219</v>
      </c>
      <c r="B26" s="159" t="s">
        <v>252</v>
      </c>
      <c r="C26" s="159"/>
      <c r="D26" s="159"/>
      <c r="E26" s="159"/>
      <c r="F26" s="159"/>
      <c r="G26" s="159"/>
      <c r="H26" s="159"/>
      <c r="I26" s="159"/>
      <c r="J26" s="159"/>
      <c r="K26" s="159"/>
    </row>
    <row r="27" spans="1:11" ht="15.95" customHeight="1" x14ac:dyDescent="0.15">
      <c r="A27" s="160" t="s">
        <v>253</v>
      </c>
      <c r="B27" s="160"/>
      <c r="C27" s="160"/>
      <c r="D27" s="160"/>
      <c r="E27" s="160"/>
      <c r="F27" s="160"/>
      <c r="G27" s="160"/>
      <c r="H27" s="160"/>
      <c r="I27" s="160"/>
      <c r="J27" s="160"/>
      <c r="K27" s="160"/>
    </row>
    <row r="28" spans="1:11" ht="48.6" customHeight="1" x14ac:dyDescent="0.15">
      <c r="A28" s="160" t="s">
        <v>254</v>
      </c>
      <c r="B28" s="160"/>
      <c r="C28" s="160"/>
      <c r="D28" s="160"/>
      <c r="E28" s="160"/>
      <c r="F28" s="160"/>
      <c r="G28" s="160"/>
      <c r="H28" s="160"/>
      <c r="I28" s="160"/>
      <c r="J28" s="160"/>
      <c r="K28" s="160"/>
    </row>
    <row r="29" spans="1:11" ht="42.6" customHeight="1" x14ac:dyDescent="0.15">
      <c r="A29" s="160" t="s">
        <v>255</v>
      </c>
      <c r="B29" s="160"/>
      <c r="C29" s="160"/>
      <c r="D29" s="160"/>
      <c r="E29" s="160"/>
      <c r="F29" s="160"/>
      <c r="G29" s="160"/>
      <c r="H29" s="160"/>
      <c r="I29" s="160"/>
      <c r="J29" s="160"/>
      <c r="K29" s="160"/>
    </row>
  </sheetData>
  <mergeCells count="68">
    <mergeCell ref="A29:K29"/>
    <mergeCell ref="A9:A10"/>
    <mergeCell ref="A12:A16"/>
    <mergeCell ref="A17:A21"/>
    <mergeCell ref="B12:C13"/>
    <mergeCell ref="B20:C21"/>
    <mergeCell ref="A24:G24"/>
    <mergeCell ref="J24:K24"/>
    <mergeCell ref="B26:K26"/>
    <mergeCell ref="A27:K27"/>
    <mergeCell ref="A28:K28"/>
    <mergeCell ref="D21:E21"/>
    <mergeCell ref="J21:K21"/>
    <mergeCell ref="B22:C22"/>
    <mergeCell ref="D22:E22"/>
    <mergeCell ref="J22:K22"/>
    <mergeCell ref="B19:C19"/>
    <mergeCell ref="D19:E19"/>
    <mergeCell ref="J19:K19"/>
    <mergeCell ref="D20:E20"/>
    <mergeCell ref="J20:K20"/>
    <mergeCell ref="B17:C17"/>
    <mergeCell ref="D17:E17"/>
    <mergeCell ref="J17:K17"/>
    <mergeCell ref="B18:C18"/>
    <mergeCell ref="D18:E18"/>
    <mergeCell ref="J18:K18"/>
    <mergeCell ref="B15:C15"/>
    <mergeCell ref="D15:E15"/>
    <mergeCell ref="J15:K15"/>
    <mergeCell ref="B16:C16"/>
    <mergeCell ref="D16:E16"/>
    <mergeCell ref="J16:K16"/>
    <mergeCell ref="D12:E12"/>
    <mergeCell ref="J12:K12"/>
    <mergeCell ref="D13:E13"/>
    <mergeCell ref="J13:K13"/>
    <mergeCell ref="B14:C14"/>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90486111111111101" header="0.5" footer="0.5"/>
  <pageSetup paperSize="9" scale="95"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3"/>
  <sheetViews>
    <sheetView topLeftCell="A19" workbookViewId="0">
      <selection activeCell="D26" sqref="D26:E26"/>
    </sheetView>
  </sheetViews>
  <sheetFormatPr defaultColWidth="9" defaultRowHeight="13.5" x14ac:dyDescent="0.15"/>
  <cols>
    <col min="1" max="1" width="13.375" customWidth="1"/>
    <col min="2" max="2" width="7.375" customWidth="1"/>
    <col min="3" max="3" width="11.75" customWidth="1"/>
    <col min="4" max="4" width="16.75" customWidth="1"/>
    <col min="5" max="5" width="8.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445</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4" customHeight="1" x14ac:dyDescent="0.15">
      <c r="A6" s="150" t="s">
        <v>179</v>
      </c>
      <c r="B6" s="150"/>
      <c r="C6" s="16">
        <v>14112.75</v>
      </c>
      <c r="D6" s="151">
        <v>16463.650000000001</v>
      </c>
      <c r="E6" s="151"/>
      <c r="F6" s="151">
        <v>13107.79</v>
      </c>
      <c r="G6" s="151"/>
      <c r="H6" s="17">
        <v>0.79616549185630103</v>
      </c>
      <c r="I6" s="149">
        <v>10</v>
      </c>
      <c r="J6" s="149"/>
      <c r="K6" s="14">
        <v>7.96</v>
      </c>
    </row>
    <row r="7" spans="1:11" ht="24" customHeight="1" x14ac:dyDescent="0.15">
      <c r="A7" s="152" t="s">
        <v>180</v>
      </c>
      <c r="B7" s="152"/>
      <c r="C7" s="16">
        <v>11960</v>
      </c>
      <c r="D7" s="151">
        <v>14280</v>
      </c>
      <c r="E7" s="151"/>
      <c r="F7" s="151">
        <v>11963.04</v>
      </c>
      <c r="G7" s="151"/>
      <c r="H7" s="17">
        <v>0.83774789915966397</v>
      </c>
      <c r="I7" s="149"/>
      <c r="J7" s="149"/>
      <c r="K7" s="14"/>
    </row>
    <row r="8" spans="1:11" ht="24" customHeight="1" x14ac:dyDescent="0.15">
      <c r="A8" s="152" t="s">
        <v>181</v>
      </c>
      <c r="B8" s="152"/>
      <c r="C8" s="16">
        <v>2152.75</v>
      </c>
      <c r="D8" s="151">
        <v>2183.65</v>
      </c>
      <c r="E8" s="151"/>
      <c r="F8" s="151">
        <v>1144.75</v>
      </c>
      <c r="G8" s="151"/>
      <c r="H8" s="17">
        <v>0.52423694273349697</v>
      </c>
      <c r="I8" s="149"/>
      <c r="J8" s="149"/>
      <c r="K8" s="14"/>
    </row>
    <row r="9" spans="1:11" ht="24" customHeight="1" x14ac:dyDescent="0.15">
      <c r="A9" s="153" t="s">
        <v>182</v>
      </c>
      <c r="B9" s="153" t="s">
        <v>45</v>
      </c>
      <c r="C9" s="153"/>
      <c r="D9" s="153"/>
      <c r="E9" s="153"/>
      <c r="F9" s="153" t="s">
        <v>183</v>
      </c>
      <c r="G9" s="153"/>
      <c r="H9" s="153"/>
      <c r="I9" s="153"/>
      <c r="J9" s="153"/>
      <c r="K9" s="153"/>
    </row>
    <row r="10" spans="1:11" ht="98.45" customHeight="1" x14ac:dyDescent="0.15">
      <c r="A10" s="153"/>
      <c r="B10" s="154" t="s">
        <v>446</v>
      </c>
      <c r="C10" s="154"/>
      <c r="D10" s="154"/>
      <c r="E10" s="154"/>
      <c r="F10" s="154" t="s">
        <v>447</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90" customHeight="1" x14ac:dyDescent="0.15">
      <c r="A12" s="158" t="s">
        <v>187</v>
      </c>
      <c r="B12" s="156" t="s">
        <v>188</v>
      </c>
      <c r="C12" s="156"/>
      <c r="D12" s="155" t="s">
        <v>448</v>
      </c>
      <c r="E12" s="155"/>
      <c r="F12" s="20" t="s">
        <v>449</v>
      </c>
      <c r="G12" s="20" t="s">
        <v>450</v>
      </c>
      <c r="H12" s="20">
        <v>5</v>
      </c>
      <c r="I12" s="20">
        <v>3</v>
      </c>
      <c r="J12" s="178" t="s">
        <v>451</v>
      </c>
      <c r="K12" s="178"/>
    </row>
    <row r="13" spans="1:11" ht="21" customHeight="1" x14ac:dyDescent="0.15">
      <c r="A13" s="158"/>
      <c r="B13" s="156"/>
      <c r="C13" s="156"/>
      <c r="D13" s="155" t="s">
        <v>452</v>
      </c>
      <c r="E13" s="155"/>
      <c r="F13" s="20" t="s">
        <v>449</v>
      </c>
      <c r="G13" s="20" t="s">
        <v>450</v>
      </c>
      <c r="H13" s="20">
        <v>5</v>
      </c>
      <c r="I13" s="20">
        <v>3</v>
      </c>
      <c r="J13" s="179"/>
      <c r="K13" s="180"/>
    </row>
    <row r="14" spans="1:11" ht="27" customHeight="1" x14ac:dyDescent="0.15">
      <c r="A14" s="158"/>
      <c r="B14" s="156"/>
      <c r="C14" s="156"/>
      <c r="D14" s="155" t="s">
        <v>453</v>
      </c>
      <c r="E14" s="155"/>
      <c r="F14" s="20" t="s">
        <v>65</v>
      </c>
      <c r="G14" s="22">
        <v>1</v>
      </c>
      <c r="H14" s="20">
        <v>5</v>
      </c>
      <c r="I14" s="20">
        <v>5</v>
      </c>
      <c r="J14" s="179"/>
      <c r="K14" s="180"/>
    </row>
    <row r="15" spans="1:11" ht="27" customHeight="1" x14ac:dyDescent="0.15">
      <c r="A15" s="158"/>
      <c r="B15" s="156" t="s">
        <v>199</v>
      </c>
      <c r="C15" s="156"/>
      <c r="D15" s="155" t="s">
        <v>454</v>
      </c>
      <c r="E15" s="155"/>
      <c r="F15" s="20" t="s">
        <v>65</v>
      </c>
      <c r="G15" s="32">
        <v>1</v>
      </c>
      <c r="H15" s="20">
        <v>6</v>
      </c>
      <c r="I15" s="20">
        <v>6</v>
      </c>
      <c r="J15" s="179"/>
      <c r="K15" s="180"/>
    </row>
    <row r="16" spans="1:11" ht="21" customHeight="1" x14ac:dyDescent="0.15">
      <c r="A16" s="158"/>
      <c r="B16" s="156"/>
      <c r="C16" s="156"/>
      <c r="D16" s="155" t="s">
        <v>455</v>
      </c>
      <c r="E16" s="155"/>
      <c r="F16" s="20" t="s">
        <v>65</v>
      </c>
      <c r="G16" s="32">
        <v>1</v>
      </c>
      <c r="H16" s="20">
        <v>6</v>
      </c>
      <c r="I16" s="20">
        <v>6</v>
      </c>
      <c r="J16" s="179"/>
      <c r="K16" s="180"/>
    </row>
    <row r="17" spans="1:11" ht="27" customHeight="1" x14ac:dyDescent="0.15">
      <c r="A17" s="158"/>
      <c r="B17" s="156"/>
      <c r="C17" s="156"/>
      <c r="D17" s="155" t="s">
        <v>456</v>
      </c>
      <c r="E17" s="155"/>
      <c r="F17" s="20" t="s">
        <v>65</v>
      </c>
      <c r="G17" s="22">
        <v>1</v>
      </c>
      <c r="H17" s="20">
        <v>6</v>
      </c>
      <c r="I17" s="20">
        <v>6</v>
      </c>
      <c r="J17" s="179"/>
      <c r="K17" s="180"/>
    </row>
    <row r="18" spans="1:11" ht="23.1" customHeight="1" x14ac:dyDescent="0.15">
      <c r="A18" s="158"/>
      <c r="B18" s="156" t="s">
        <v>202</v>
      </c>
      <c r="C18" s="156"/>
      <c r="D18" s="155" t="s">
        <v>457</v>
      </c>
      <c r="E18" s="155"/>
      <c r="F18" s="20" t="s">
        <v>105</v>
      </c>
      <c r="G18" s="32">
        <v>1</v>
      </c>
      <c r="H18" s="20">
        <v>6</v>
      </c>
      <c r="I18" s="20">
        <v>6</v>
      </c>
      <c r="J18" s="155" t="s">
        <v>240</v>
      </c>
      <c r="K18" s="155"/>
    </row>
    <row r="19" spans="1:11" ht="23.1" customHeight="1" x14ac:dyDescent="0.15">
      <c r="A19" s="158"/>
      <c r="B19" s="156"/>
      <c r="C19" s="156"/>
      <c r="D19" s="155" t="s">
        <v>458</v>
      </c>
      <c r="E19" s="155"/>
      <c r="F19" s="20" t="s">
        <v>105</v>
      </c>
      <c r="G19" s="32">
        <v>1</v>
      </c>
      <c r="H19" s="20">
        <v>6</v>
      </c>
      <c r="I19" s="20">
        <v>6</v>
      </c>
      <c r="J19" s="155" t="s">
        <v>240</v>
      </c>
      <c r="K19" s="155"/>
    </row>
    <row r="20" spans="1:11" ht="23.1" customHeight="1" x14ac:dyDescent="0.15">
      <c r="A20" s="158"/>
      <c r="B20" s="156" t="s">
        <v>204</v>
      </c>
      <c r="C20" s="156"/>
      <c r="D20" s="155" t="s">
        <v>108</v>
      </c>
      <c r="E20" s="155"/>
      <c r="F20" s="20" t="s">
        <v>205</v>
      </c>
      <c r="G20" s="22">
        <v>1</v>
      </c>
      <c r="H20" s="20">
        <v>5</v>
      </c>
      <c r="I20" s="20">
        <v>5</v>
      </c>
      <c r="J20" s="155" t="s">
        <v>240</v>
      </c>
      <c r="K20" s="155"/>
    </row>
    <row r="21" spans="1:11" ht="23.1" customHeight="1" x14ac:dyDescent="0.15">
      <c r="A21" s="158" t="s">
        <v>206</v>
      </c>
      <c r="B21" s="156" t="s">
        <v>244</v>
      </c>
      <c r="C21" s="156"/>
      <c r="D21" s="155" t="s">
        <v>240</v>
      </c>
      <c r="E21" s="155"/>
      <c r="F21" s="20" t="s">
        <v>240</v>
      </c>
      <c r="G21" s="20" t="s">
        <v>240</v>
      </c>
      <c r="H21" s="20" t="s">
        <v>240</v>
      </c>
      <c r="I21" s="20" t="s">
        <v>240</v>
      </c>
      <c r="J21" s="155" t="s">
        <v>240</v>
      </c>
      <c r="K21" s="155"/>
    </row>
    <row r="22" spans="1:11" ht="23.1" customHeight="1" x14ac:dyDescent="0.15">
      <c r="A22" s="158"/>
      <c r="B22" s="156" t="s">
        <v>207</v>
      </c>
      <c r="C22" s="156"/>
      <c r="D22" s="155" t="s">
        <v>337</v>
      </c>
      <c r="E22" s="155"/>
      <c r="F22" s="20" t="s">
        <v>338</v>
      </c>
      <c r="G22" s="22">
        <v>1</v>
      </c>
      <c r="H22" s="20">
        <v>10</v>
      </c>
      <c r="I22" s="20">
        <v>10</v>
      </c>
      <c r="J22" s="155" t="s">
        <v>240</v>
      </c>
      <c r="K22" s="155"/>
    </row>
    <row r="23" spans="1:11" ht="23.1" customHeight="1" x14ac:dyDescent="0.15">
      <c r="A23" s="158"/>
      <c r="B23" s="156" t="s">
        <v>248</v>
      </c>
      <c r="C23" s="156"/>
      <c r="D23" s="155" t="s">
        <v>240</v>
      </c>
      <c r="E23" s="155"/>
      <c r="F23" s="20" t="s">
        <v>240</v>
      </c>
      <c r="G23" s="20" t="s">
        <v>240</v>
      </c>
      <c r="H23" s="20" t="s">
        <v>240</v>
      </c>
      <c r="I23" s="20" t="s">
        <v>240</v>
      </c>
      <c r="J23" s="155" t="s">
        <v>240</v>
      </c>
      <c r="K23" s="155"/>
    </row>
    <row r="24" spans="1:11" ht="23.1" customHeight="1" x14ac:dyDescent="0.15">
      <c r="A24" s="158"/>
      <c r="B24" s="156" t="s">
        <v>211</v>
      </c>
      <c r="C24" s="156"/>
      <c r="D24" s="155" t="s">
        <v>444</v>
      </c>
      <c r="E24" s="155"/>
      <c r="F24" s="20" t="s">
        <v>74</v>
      </c>
      <c r="G24" s="22">
        <v>1</v>
      </c>
      <c r="H24" s="20">
        <v>10</v>
      </c>
      <c r="I24" s="20">
        <v>10</v>
      </c>
      <c r="J24" s="155" t="s">
        <v>240</v>
      </c>
      <c r="K24" s="155"/>
    </row>
    <row r="25" spans="1:11" ht="23.1" customHeight="1" x14ac:dyDescent="0.15">
      <c r="A25" s="158"/>
      <c r="B25" s="156"/>
      <c r="C25" s="156"/>
      <c r="D25" s="155" t="s">
        <v>250</v>
      </c>
      <c r="E25" s="155"/>
      <c r="F25" s="20" t="s">
        <v>74</v>
      </c>
      <c r="G25" s="22">
        <v>1</v>
      </c>
      <c r="H25" s="20">
        <v>10</v>
      </c>
      <c r="I25" s="20">
        <v>10</v>
      </c>
      <c r="J25" s="155" t="s">
        <v>240</v>
      </c>
      <c r="K25" s="155"/>
    </row>
    <row r="26" spans="1:11" ht="23.1" customHeight="1" x14ac:dyDescent="0.15">
      <c r="A26" s="19" t="s">
        <v>214</v>
      </c>
      <c r="B26" s="156" t="s">
        <v>214</v>
      </c>
      <c r="C26" s="156"/>
      <c r="D26" s="155" t="s">
        <v>216</v>
      </c>
      <c r="E26" s="155"/>
      <c r="F26" s="20" t="s">
        <v>241</v>
      </c>
      <c r="G26" s="32">
        <v>0.875</v>
      </c>
      <c r="H26" s="20">
        <v>10</v>
      </c>
      <c r="I26" s="20">
        <v>10</v>
      </c>
      <c r="J26" s="155" t="s">
        <v>240</v>
      </c>
      <c r="K26" s="155"/>
    </row>
    <row r="27" spans="1:11" ht="12" hidden="1" customHeight="1" x14ac:dyDescent="0.15">
      <c r="A27" s="20"/>
      <c r="B27" s="20"/>
      <c r="C27" s="20"/>
      <c r="D27" s="21"/>
      <c r="E27" s="20"/>
      <c r="F27" s="20"/>
      <c r="G27" s="20"/>
      <c r="H27" s="20"/>
      <c r="I27" s="20"/>
      <c r="J27" s="20"/>
      <c r="K27" s="21"/>
    </row>
    <row r="28" spans="1:11" ht="21" customHeight="1" x14ac:dyDescent="0.15">
      <c r="A28" s="157" t="s">
        <v>218</v>
      </c>
      <c r="B28" s="157"/>
      <c r="C28" s="157"/>
      <c r="D28" s="157"/>
      <c r="E28" s="157"/>
      <c r="F28" s="157"/>
      <c r="G28" s="157"/>
      <c r="H28" s="23" t="s">
        <v>251</v>
      </c>
      <c r="I28" s="19">
        <f>SUM(I12:I26)</f>
        <v>86</v>
      </c>
      <c r="J28" s="158">
        <f>I28+K6</f>
        <v>93.96</v>
      </c>
      <c r="K28" s="158"/>
    </row>
    <row r="29" spans="1:11" ht="17.45" hidden="1" customHeight="1" x14ac:dyDescent="0.15">
      <c r="A29" s="23"/>
      <c r="B29" s="23"/>
      <c r="C29" s="23"/>
      <c r="D29" s="23"/>
      <c r="E29" s="23"/>
      <c r="F29" s="23"/>
      <c r="G29" s="24"/>
      <c r="H29" s="24"/>
      <c r="I29" s="26"/>
      <c r="J29" s="26"/>
      <c r="K29" s="27"/>
    </row>
    <row r="30" spans="1:11" ht="15.95" customHeight="1" x14ac:dyDescent="0.15">
      <c r="A30" s="25" t="s">
        <v>219</v>
      </c>
      <c r="B30" s="159" t="s">
        <v>252</v>
      </c>
      <c r="C30" s="159"/>
      <c r="D30" s="159"/>
      <c r="E30" s="159"/>
      <c r="F30" s="159"/>
      <c r="G30" s="159"/>
      <c r="H30" s="159"/>
      <c r="I30" s="159"/>
      <c r="J30" s="159"/>
      <c r="K30" s="159"/>
    </row>
    <row r="31" spans="1:11" ht="15.95" customHeight="1" x14ac:dyDescent="0.15">
      <c r="A31" s="160" t="s">
        <v>253</v>
      </c>
      <c r="B31" s="160"/>
      <c r="C31" s="160"/>
      <c r="D31" s="160"/>
      <c r="E31" s="160"/>
      <c r="F31" s="160"/>
      <c r="G31" s="160"/>
      <c r="H31" s="160"/>
      <c r="I31" s="160"/>
      <c r="J31" s="160"/>
      <c r="K31" s="160"/>
    </row>
    <row r="32" spans="1:11" ht="48.6" customHeight="1" x14ac:dyDescent="0.15">
      <c r="A32" s="160" t="s">
        <v>254</v>
      </c>
      <c r="B32" s="160"/>
      <c r="C32" s="160"/>
      <c r="D32" s="160"/>
      <c r="E32" s="160"/>
      <c r="F32" s="160"/>
      <c r="G32" s="160"/>
      <c r="H32" s="160"/>
      <c r="I32" s="160"/>
      <c r="J32" s="160"/>
      <c r="K32" s="160"/>
    </row>
    <row r="33" spans="1:11" ht="42.6" customHeight="1" x14ac:dyDescent="0.15">
      <c r="A33" s="160" t="s">
        <v>255</v>
      </c>
      <c r="B33" s="160"/>
      <c r="C33" s="160"/>
      <c r="D33" s="160"/>
      <c r="E33" s="160"/>
      <c r="F33" s="160"/>
      <c r="G33" s="160"/>
      <c r="H33" s="160"/>
      <c r="I33" s="160"/>
      <c r="J33" s="160"/>
      <c r="K33" s="160"/>
    </row>
  </sheetData>
  <mergeCells count="76">
    <mergeCell ref="A33:K33"/>
    <mergeCell ref="A9:A10"/>
    <mergeCell ref="A12:A20"/>
    <mergeCell ref="A21:A25"/>
    <mergeCell ref="B12:C14"/>
    <mergeCell ref="B15:C17"/>
    <mergeCell ref="B18:C19"/>
    <mergeCell ref="B24:C25"/>
    <mergeCell ref="A28:G28"/>
    <mergeCell ref="J28:K28"/>
    <mergeCell ref="B30:K30"/>
    <mergeCell ref="A31:K31"/>
    <mergeCell ref="A32:K32"/>
    <mergeCell ref="D25:E25"/>
    <mergeCell ref="J25:K25"/>
    <mergeCell ref="B26:C26"/>
    <mergeCell ref="D26:E26"/>
    <mergeCell ref="J26:K26"/>
    <mergeCell ref="B23:C23"/>
    <mergeCell ref="D23:E23"/>
    <mergeCell ref="J23:K23"/>
    <mergeCell ref="D24:E24"/>
    <mergeCell ref="J24:K24"/>
    <mergeCell ref="B21:C21"/>
    <mergeCell ref="D21:E21"/>
    <mergeCell ref="J21:K21"/>
    <mergeCell ref="B22:C22"/>
    <mergeCell ref="D22:E22"/>
    <mergeCell ref="J22:K22"/>
    <mergeCell ref="D18:E18"/>
    <mergeCell ref="J18:K18"/>
    <mergeCell ref="D19:E19"/>
    <mergeCell ref="J19:K19"/>
    <mergeCell ref="B20:C20"/>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0.98402777777777795" bottom="0.86597222222222203" header="0.5" footer="0.5"/>
  <pageSetup paperSize="9" scale="95" orientation="landscape"/>
  <rowBreaks count="1" manualBreakCount="1">
    <brk id="1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2"/>
  <sheetViews>
    <sheetView topLeftCell="A16" workbookViewId="0">
      <selection activeCell="D25" sqref="D25:E25"/>
    </sheetView>
  </sheetViews>
  <sheetFormatPr defaultColWidth="9" defaultRowHeight="13.5" x14ac:dyDescent="0.15"/>
  <cols>
    <col min="1" max="1" width="13.375" customWidth="1"/>
    <col min="2" max="2" width="7.375" customWidth="1"/>
    <col min="3" max="3" width="11.75" customWidth="1"/>
    <col min="4" max="4" width="16.75" customWidth="1"/>
    <col min="5" max="5" width="13.2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459</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3.1" customHeight="1" x14ac:dyDescent="0.15">
      <c r="A6" s="150" t="s">
        <v>179</v>
      </c>
      <c r="B6" s="150"/>
      <c r="C6" s="16">
        <f>SUM(C7:C8)</f>
        <v>10724.96</v>
      </c>
      <c r="D6" s="151">
        <f>SUM(D7:E8)</f>
        <v>10724.96</v>
      </c>
      <c r="E6" s="151"/>
      <c r="F6" s="151">
        <v>7341.38</v>
      </c>
      <c r="G6" s="151"/>
      <c r="H6" s="17">
        <f t="shared" ref="H6" si="0">F6/D6</f>
        <v>0.68451350867509064</v>
      </c>
      <c r="I6" s="149">
        <v>10</v>
      </c>
      <c r="J6" s="149"/>
      <c r="K6" s="14">
        <v>6.8</v>
      </c>
    </row>
    <row r="7" spans="1:11" ht="23.1" customHeight="1" x14ac:dyDescent="0.15">
      <c r="A7" s="152" t="s">
        <v>180</v>
      </c>
      <c r="B7" s="152"/>
      <c r="C7" s="16">
        <v>6720</v>
      </c>
      <c r="D7" s="151">
        <v>6720</v>
      </c>
      <c r="E7" s="151"/>
      <c r="F7" s="151" t="s">
        <v>69</v>
      </c>
      <c r="G7" s="151"/>
      <c r="H7" s="17" t="s">
        <v>69</v>
      </c>
      <c r="I7" s="149"/>
      <c r="J7" s="149"/>
      <c r="K7" s="14"/>
    </row>
    <row r="8" spans="1:11" ht="23.1" customHeight="1" x14ac:dyDescent="0.15">
      <c r="A8" s="152" t="s">
        <v>181</v>
      </c>
      <c r="B8" s="152"/>
      <c r="C8" s="16">
        <v>4004.96</v>
      </c>
      <c r="D8" s="151">
        <v>4004.96</v>
      </c>
      <c r="E8" s="151"/>
      <c r="F8" s="151" t="s">
        <v>69</v>
      </c>
      <c r="G8" s="151"/>
      <c r="H8" s="17" t="s">
        <v>69</v>
      </c>
      <c r="I8" s="149"/>
      <c r="J8" s="149"/>
      <c r="K8" s="14"/>
    </row>
    <row r="9" spans="1:11" ht="23.1" customHeight="1" x14ac:dyDescent="0.15">
      <c r="A9" s="153" t="s">
        <v>182</v>
      </c>
      <c r="B9" s="153" t="s">
        <v>45</v>
      </c>
      <c r="C9" s="153"/>
      <c r="D9" s="153"/>
      <c r="E9" s="153"/>
      <c r="F9" s="153" t="s">
        <v>183</v>
      </c>
      <c r="G9" s="153"/>
      <c r="H9" s="153"/>
      <c r="I9" s="153"/>
      <c r="J9" s="153"/>
      <c r="K9" s="153"/>
    </row>
    <row r="10" spans="1:11" ht="78" customHeight="1" x14ac:dyDescent="0.15">
      <c r="A10" s="153"/>
      <c r="B10" s="154" t="s">
        <v>460</v>
      </c>
      <c r="C10" s="154"/>
      <c r="D10" s="154"/>
      <c r="E10" s="154"/>
      <c r="F10" s="154" t="s">
        <v>461</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99.95" customHeight="1" x14ac:dyDescent="0.15">
      <c r="A12" s="158" t="s">
        <v>187</v>
      </c>
      <c r="B12" s="156" t="s">
        <v>188</v>
      </c>
      <c r="C12" s="156"/>
      <c r="D12" s="155" t="s">
        <v>462</v>
      </c>
      <c r="E12" s="155"/>
      <c r="F12" s="20" t="s">
        <v>449</v>
      </c>
      <c r="G12" s="20" t="s">
        <v>463</v>
      </c>
      <c r="H12" s="20">
        <v>6</v>
      </c>
      <c r="I12" s="20">
        <v>3</v>
      </c>
      <c r="J12" s="178" t="s">
        <v>464</v>
      </c>
      <c r="K12" s="178"/>
    </row>
    <row r="13" spans="1:11" ht="21" customHeight="1" x14ac:dyDescent="0.15">
      <c r="A13" s="158"/>
      <c r="B13" s="156"/>
      <c r="C13" s="156"/>
      <c r="D13" s="155" t="s">
        <v>465</v>
      </c>
      <c r="E13" s="155"/>
      <c r="F13" s="20" t="s">
        <v>449</v>
      </c>
      <c r="G13" s="20" t="s">
        <v>463</v>
      </c>
      <c r="H13" s="20">
        <v>6</v>
      </c>
      <c r="I13" s="20">
        <v>3</v>
      </c>
      <c r="J13" s="181"/>
      <c r="K13" s="181"/>
    </row>
    <row r="14" spans="1:11" ht="21" customHeight="1" x14ac:dyDescent="0.15">
      <c r="A14" s="158"/>
      <c r="B14" s="156"/>
      <c r="C14" s="156"/>
      <c r="D14" s="155" t="s">
        <v>345</v>
      </c>
      <c r="E14" s="155"/>
      <c r="F14" s="20" t="s">
        <v>466</v>
      </c>
      <c r="G14" s="20" t="s">
        <v>466</v>
      </c>
      <c r="H14" s="20">
        <v>6</v>
      </c>
      <c r="I14" s="20">
        <v>6</v>
      </c>
      <c r="J14" s="155" t="s">
        <v>240</v>
      </c>
      <c r="K14" s="155"/>
    </row>
    <row r="15" spans="1:11" ht="21" customHeight="1" x14ac:dyDescent="0.15">
      <c r="A15" s="158"/>
      <c r="B15" s="156" t="s">
        <v>199</v>
      </c>
      <c r="C15" s="156"/>
      <c r="D15" s="155" t="s">
        <v>467</v>
      </c>
      <c r="E15" s="155"/>
      <c r="F15" s="20" t="s">
        <v>65</v>
      </c>
      <c r="G15" s="22">
        <v>0.95</v>
      </c>
      <c r="H15" s="20">
        <v>6</v>
      </c>
      <c r="I15" s="20">
        <v>5</v>
      </c>
      <c r="J15" s="155"/>
      <c r="K15" s="155"/>
    </row>
    <row r="16" spans="1:11" ht="21" customHeight="1" x14ac:dyDescent="0.15">
      <c r="A16" s="158"/>
      <c r="B16" s="156"/>
      <c r="C16" s="156"/>
      <c r="D16" s="155" t="s">
        <v>468</v>
      </c>
      <c r="E16" s="155"/>
      <c r="F16" s="20" t="s">
        <v>65</v>
      </c>
      <c r="G16" s="22">
        <v>1</v>
      </c>
      <c r="H16" s="20">
        <v>6</v>
      </c>
      <c r="I16" s="20">
        <v>6</v>
      </c>
      <c r="J16" s="155"/>
      <c r="K16" s="155"/>
    </row>
    <row r="17" spans="1:11" ht="21" customHeight="1" x14ac:dyDescent="0.15">
      <c r="A17" s="158"/>
      <c r="B17" s="156" t="s">
        <v>202</v>
      </c>
      <c r="C17" s="156"/>
      <c r="D17" s="155" t="s">
        <v>469</v>
      </c>
      <c r="E17" s="155"/>
      <c r="F17" s="20" t="s">
        <v>105</v>
      </c>
      <c r="G17" s="22">
        <v>1</v>
      </c>
      <c r="H17" s="20">
        <v>6</v>
      </c>
      <c r="I17" s="20">
        <v>6</v>
      </c>
      <c r="J17" s="155" t="s">
        <v>240</v>
      </c>
      <c r="K17" s="155"/>
    </row>
    <row r="18" spans="1:11" ht="21" customHeight="1" x14ac:dyDescent="0.15">
      <c r="A18" s="158"/>
      <c r="B18" s="156"/>
      <c r="C18" s="156"/>
      <c r="D18" s="155" t="s">
        <v>470</v>
      </c>
      <c r="E18" s="155"/>
      <c r="F18" s="20" t="s">
        <v>105</v>
      </c>
      <c r="G18" s="22">
        <v>1</v>
      </c>
      <c r="H18" s="20">
        <v>6</v>
      </c>
      <c r="I18" s="20">
        <v>6</v>
      </c>
      <c r="J18" s="155" t="s">
        <v>240</v>
      </c>
      <c r="K18" s="155"/>
    </row>
    <row r="19" spans="1:11" ht="21" customHeight="1" x14ac:dyDescent="0.15">
      <c r="A19" s="158"/>
      <c r="B19" s="156" t="s">
        <v>204</v>
      </c>
      <c r="C19" s="156"/>
      <c r="D19" s="155" t="s">
        <v>108</v>
      </c>
      <c r="E19" s="155"/>
      <c r="F19" s="20" t="s">
        <v>205</v>
      </c>
      <c r="G19" s="22">
        <v>1</v>
      </c>
      <c r="H19" s="20">
        <v>8</v>
      </c>
      <c r="I19" s="20">
        <v>8</v>
      </c>
      <c r="J19" s="155" t="s">
        <v>240</v>
      </c>
      <c r="K19" s="155"/>
    </row>
    <row r="20" spans="1:11" ht="21" customHeight="1" x14ac:dyDescent="0.15">
      <c r="A20" s="158" t="s">
        <v>206</v>
      </c>
      <c r="B20" s="156" t="s">
        <v>244</v>
      </c>
      <c r="C20" s="156"/>
      <c r="D20" s="155" t="s">
        <v>240</v>
      </c>
      <c r="E20" s="155"/>
      <c r="F20" s="20" t="s">
        <v>240</v>
      </c>
      <c r="G20" s="20" t="s">
        <v>240</v>
      </c>
      <c r="H20" s="20" t="s">
        <v>240</v>
      </c>
      <c r="I20" s="20" t="s">
        <v>240</v>
      </c>
      <c r="J20" s="155" t="s">
        <v>240</v>
      </c>
      <c r="K20" s="155"/>
    </row>
    <row r="21" spans="1:11" ht="21" customHeight="1" x14ac:dyDescent="0.15">
      <c r="A21" s="158"/>
      <c r="B21" s="156" t="s">
        <v>207</v>
      </c>
      <c r="C21" s="156"/>
      <c r="D21" s="155" t="s">
        <v>337</v>
      </c>
      <c r="E21" s="155"/>
      <c r="F21" s="20" t="s">
        <v>338</v>
      </c>
      <c r="G21" s="22">
        <v>1</v>
      </c>
      <c r="H21" s="20">
        <v>10</v>
      </c>
      <c r="I21" s="20">
        <v>10</v>
      </c>
      <c r="J21" s="155" t="s">
        <v>240</v>
      </c>
      <c r="K21" s="155"/>
    </row>
    <row r="22" spans="1:11" ht="21" customHeight="1" x14ac:dyDescent="0.15">
      <c r="A22" s="158"/>
      <c r="B22" s="156" t="s">
        <v>248</v>
      </c>
      <c r="C22" s="156"/>
      <c r="D22" s="155" t="s">
        <v>240</v>
      </c>
      <c r="E22" s="155"/>
      <c r="F22" s="20" t="s">
        <v>240</v>
      </c>
      <c r="G22" s="20" t="s">
        <v>240</v>
      </c>
      <c r="H22" s="20" t="s">
        <v>240</v>
      </c>
      <c r="I22" s="20" t="s">
        <v>240</v>
      </c>
      <c r="J22" s="155" t="s">
        <v>240</v>
      </c>
      <c r="K22" s="155"/>
    </row>
    <row r="23" spans="1:11" ht="21" customHeight="1" x14ac:dyDescent="0.15">
      <c r="A23" s="158"/>
      <c r="B23" s="156" t="s">
        <v>211</v>
      </c>
      <c r="C23" s="156"/>
      <c r="D23" s="155" t="s">
        <v>250</v>
      </c>
      <c r="E23" s="155"/>
      <c r="F23" s="20" t="s">
        <v>74</v>
      </c>
      <c r="G23" s="22">
        <v>1</v>
      </c>
      <c r="H23" s="20">
        <v>10</v>
      </c>
      <c r="I23" s="20">
        <v>10</v>
      </c>
      <c r="J23" s="155" t="s">
        <v>240</v>
      </c>
      <c r="K23" s="155"/>
    </row>
    <row r="24" spans="1:11" ht="21" customHeight="1" x14ac:dyDescent="0.15">
      <c r="A24" s="158"/>
      <c r="B24" s="156"/>
      <c r="C24" s="156"/>
      <c r="D24" s="155" t="s">
        <v>471</v>
      </c>
      <c r="E24" s="155"/>
      <c r="F24" s="20" t="s">
        <v>74</v>
      </c>
      <c r="G24" s="22">
        <v>1</v>
      </c>
      <c r="H24" s="20">
        <v>10</v>
      </c>
      <c r="I24" s="20">
        <v>10</v>
      </c>
      <c r="J24" s="155" t="s">
        <v>240</v>
      </c>
      <c r="K24" s="155"/>
    </row>
    <row r="25" spans="1:11" ht="21" customHeight="1" x14ac:dyDescent="0.15">
      <c r="A25" s="19" t="s">
        <v>214</v>
      </c>
      <c r="B25" s="156" t="s">
        <v>214</v>
      </c>
      <c r="C25" s="156"/>
      <c r="D25" s="155" t="s">
        <v>358</v>
      </c>
      <c r="E25" s="155"/>
      <c r="F25" s="20" t="s">
        <v>241</v>
      </c>
      <c r="G25" s="22">
        <v>0.95</v>
      </c>
      <c r="H25" s="20">
        <v>10</v>
      </c>
      <c r="I25" s="20">
        <v>10</v>
      </c>
      <c r="J25" s="155" t="s">
        <v>240</v>
      </c>
      <c r="K25" s="155"/>
    </row>
    <row r="26" spans="1:11" ht="12" hidden="1" customHeight="1" x14ac:dyDescent="0.15">
      <c r="A26" s="20"/>
      <c r="B26" s="20"/>
      <c r="C26" s="20"/>
      <c r="D26" s="21"/>
      <c r="E26" s="20"/>
      <c r="F26" s="20"/>
      <c r="G26" s="20"/>
      <c r="H26" s="20"/>
      <c r="I26" s="20"/>
      <c r="J26" s="20"/>
      <c r="K26" s="21"/>
    </row>
    <row r="27" spans="1:11" ht="21" customHeight="1" x14ac:dyDescent="0.15">
      <c r="A27" s="157" t="s">
        <v>218</v>
      </c>
      <c r="B27" s="157"/>
      <c r="C27" s="157"/>
      <c r="D27" s="157"/>
      <c r="E27" s="157"/>
      <c r="F27" s="157"/>
      <c r="G27" s="157"/>
      <c r="H27" s="23" t="s">
        <v>251</v>
      </c>
      <c r="I27" s="19">
        <f>SUM(I12:I25)</f>
        <v>83</v>
      </c>
      <c r="J27" s="158">
        <f>I27+K6</f>
        <v>89.8</v>
      </c>
      <c r="K27" s="158"/>
    </row>
    <row r="28" spans="1:11" ht="17.45" hidden="1" customHeight="1" x14ac:dyDescent="0.15">
      <c r="A28" s="23"/>
      <c r="B28" s="23"/>
      <c r="C28" s="23"/>
      <c r="D28" s="23"/>
      <c r="E28" s="23"/>
      <c r="F28" s="23"/>
      <c r="G28" s="24"/>
      <c r="H28" s="24"/>
      <c r="I28" s="26"/>
      <c r="J28" s="26"/>
      <c r="K28" s="27"/>
    </row>
    <row r="29" spans="1:11" ht="18" customHeight="1" x14ac:dyDescent="0.15">
      <c r="A29" s="25" t="s">
        <v>219</v>
      </c>
      <c r="B29" s="159" t="s">
        <v>252</v>
      </c>
      <c r="C29" s="159"/>
      <c r="D29" s="159"/>
      <c r="E29" s="159"/>
      <c r="F29" s="159"/>
      <c r="G29" s="159"/>
      <c r="H29" s="159"/>
      <c r="I29" s="159"/>
      <c r="J29" s="159"/>
      <c r="K29" s="159"/>
    </row>
    <row r="30" spans="1:11" ht="18" customHeight="1" x14ac:dyDescent="0.15">
      <c r="A30" s="160" t="s">
        <v>253</v>
      </c>
      <c r="B30" s="160"/>
      <c r="C30" s="160"/>
      <c r="D30" s="160"/>
      <c r="E30" s="160"/>
      <c r="F30" s="160"/>
      <c r="G30" s="160"/>
      <c r="H30" s="160"/>
      <c r="I30" s="160"/>
      <c r="J30" s="160"/>
      <c r="K30" s="160"/>
    </row>
    <row r="31" spans="1:11" ht="48.6" customHeight="1" x14ac:dyDescent="0.15">
      <c r="A31" s="160" t="s">
        <v>254</v>
      </c>
      <c r="B31" s="160"/>
      <c r="C31" s="160"/>
      <c r="D31" s="160"/>
      <c r="E31" s="160"/>
      <c r="F31" s="160"/>
      <c r="G31" s="160"/>
      <c r="H31" s="160"/>
      <c r="I31" s="160"/>
      <c r="J31" s="160"/>
      <c r="K31" s="160"/>
    </row>
    <row r="32" spans="1:11" ht="42.6" customHeight="1" x14ac:dyDescent="0.15">
      <c r="A32" s="160" t="s">
        <v>255</v>
      </c>
      <c r="B32" s="160"/>
      <c r="C32" s="160"/>
      <c r="D32" s="160"/>
      <c r="E32" s="160"/>
      <c r="F32" s="160"/>
      <c r="G32" s="160"/>
      <c r="H32" s="160"/>
      <c r="I32" s="160"/>
      <c r="J32" s="160"/>
      <c r="K32" s="160"/>
    </row>
  </sheetData>
  <mergeCells count="74">
    <mergeCell ref="A32:K32"/>
    <mergeCell ref="A9:A10"/>
    <mergeCell ref="A12:A19"/>
    <mergeCell ref="A20:A24"/>
    <mergeCell ref="B12:C14"/>
    <mergeCell ref="B15:C16"/>
    <mergeCell ref="B17:C18"/>
    <mergeCell ref="B23:C24"/>
    <mergeCell ref="A27:G27"/>
    <mergeCell ref="J27:K27"/>
    <mergeCell ref="B29:K29"/>
    <mergeCell ref="A30:K30"/>
    <mergeCell ref="A31:K31"/>
    <mergeCell ref="D24:E24"/>
    <mergeCell ref="J24:K24"/>
    <mergeCell ref="B25:C25"/>
    <mergeCell ref="D25:E25"/>
    <mergeCell ref="J25:K25"/>
    <mergeCell ref="B22:C22"/>
    <mergeCell ref="D22:E22"/>
    <mergeCell ref="J22:K22"/>
    <mergeCell ref="D23:E23"/>
    <mergeCell ref="J23:K23"/>
    <mergeCell ref="B20:C20"/>
    <mergeCell ref="D20:E20"/>
    <mergeCell ref="J20:K20"/>
    <mergeCell ref="B21:C21"/>
    <mergeCell ref="D21:E21"/>
    <mergeCell ref="J21:K21"/>
    <mergeCell ref="D18:E18"/>
    <mergeCell ref="J18:K18"/>
    <mergeCell ref="B19:C19"/>
    <mergeCell ref="D19:E19"/>
    <mergeCell ref="J19:K19"/>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0236111111111099" bottom="0.78680555555555598" header="0.5" footer="0.5"/>
  <pageSetup paperSize="9" scale="9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3"/>
  <sheetViews>
    <sheetView topLeftCell="A7" workbookViewId="0">
      <selection activeCell="D12" sqref="D12:E12"/>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 min="13" max="13" width="12.625"/>
  </cols>
  <sheetData>
    <row r="1" spans="1:13" s="13" customFormat="1" ht="56.65" customHeight="1" x14ac:dyDescent="0.15">
      <c r="A1" s="128" t="s">
        <v>221</v>
      </c>
      <c r="B1" s="128"/>
      <c r="C1" s="128"/>
      <c r="D1" s="128"/>
      <c r="E1" s="128"/>
      <c r="F1" s="128"/>
      <c r="G1" s="128"/>
      <c r="H1" s="128"/>
      <c r="I1" s="128"/>
      <c r="J1" s="128"/>
      <c r="K1" s="128"/>
    </row>
    <row r="2" spans="1:13" ht="19.149999999999999" customHeight="1" x14ac:dyDescent="0.15">
      <c r="A2" s="14" t="s">
        <v>222</v>
      </c>
      <c r="B2" s="149" t="s">
        <v>472</v>
      </c>
      <c r="C2" s="149"/>
      <c r="D2" s="149"/>
      <c r="E2" s="149"/>
      <c r="F2" s="149"/>
      <c r="G2" s="149"/>
      <c r="H2" s="149"/>
      <c r="I2" s="149"/>
      <c r="J2" s="149"/>
      <c r="K2" s="149"/>
    </row>
    <row r="3" spans="1:13" ht="21" customHeight="1" x14ac:dyDescent="0.15">
      <c r="A3" s="14" t="s">
        <v>224</v>
      </c>
      <c r="B3" s="149" t="s">
        <v>225</v>
      </c>
      <c r="C3" s="149"/>
      <c r="D3" s="149"/>
      <c r="E3" s="14" t="s">
        <v>226</v>
      </c>
      <c r="F3" s="149" t="s">
        <v>225</v>
      </c>
      <c r="G3" s="149"/>
      <c r="H3" s="149"/>
      <c r="I3" s="149"/>
      <c r="J3" s="149"/>
      <c r="K3" s="149"/>
    </row>
    <row r="4" spans="1:13" ht="21" customHeight="1" x14ac:dyDescent="0.15">
      <c r="A4" s="149" t="s">
        <v>142</v>
      </c>
      <c r="B4" s="149"/>
      <c r="C4" s="149"/>
      <c r="D4" s="149"/>
      <c r="E4" s="149"/>
      <c r="F4" s="149"/>
      <c r="G4" s="149"/>
      <c r="H4" s="149"/>
      <c r="I4" s="149"/>
      <c r="J4" s="149"/>
      <c r="K4" s="149"/>
    </row>
    <row r="5" spans="1:13" ht="26.1" customHeight="1" x14ac:dyDescent="0.15">
      <c r="A5" s="149"/>
      <c r="B5" s="149"/>
      <c r="C5" s="15" t="s">
        <v>227</v>
      </c>
      <c r="D5" s="149" t="s">
        <v>228</v>
      </c>
      <c r="E5" s="149"/>
      <c r="F5" s="149" t="s">
        <v>229</v>
      </c>
      <c r="G5" s="149"/>
      <c r="H5" s="14" t="s">
        <v>230</v>
      </c>
      <c r="I5" s="149" t="s">
        <v>38</v>
      </c>
      <c r="J5" s="149"/>
      <c r="K5" s="14" t="s">
        <v>39</v>
      </c>
    </row>
    <row r="6" spans="1:13" ht="23.1" customHeight="1" x14ac:dyDescent="0.15">
      <c r="A6" s="150" t="s">
        <v>179</v>
      </c>
      <c r="B6" s="150"/>
      <c r="C6" s="16">
        <f>SUM(C7:C8)</f>
        <v>922.31999999999994</v>
      </c>
      <c r="D6" s="151">
        <f>SUM(D7:E8)</f>
        <v>922.31999999999994</v>
      </c>
      <c r="E6" s="151"/>
      <c r="F6" s="151">
        <f>SUM(F7:G8)</f>
        <v>738.28</v>
      </c>
      <c r="G6" s="151"/>
      <c r="H6" s="17">
        <f t="shared" ref="H6:H8" si="0">F6/D6</f>
        <v>0.80045971029577589</v>
      </c>
      <c r="I6" s="149">
        <v>10</v>
      </c>
      <c r="J6" s="149"/>
      <c r="K6" s="33">
        <f>I6*H6</f>
        <v>8.0045971029577583</v>
      </c>
    </row>
    <row r="7" spans="1:13" ht="23.1" customHeight="1" x14ac:dyDescent="0.15">
      <c r="A7" s="152" t="s">
        <v>180</v>
      </c>
      <c r="B7" s="152"/>
      <c r="C7" s="16">
        <v>810</v>
      </c>
      <c r="D7" s="151">
        <v>810</v>
      </c>
      <c r="E7" s="151"/>
      <c r="F7" s="151">
        <v>625.96</v>
      </c>
      <c r="G7" s="151"/>
      <c r="H7" s="17">
        <f t="shared" si="0"/>
        <v>0.77279012345679021</v>
      </c>
      <c r="I7" s="149"/>
      <c r="J7" s="149"/>
      <c r="K7" s="14"/>
    </row>
    <row r="8" spans="1:13" ht="23.1" customHeight="1" x14ac:dyDescent="0.15">
      <c r="A8" s="152" t="s">
        <v>181</v>
      </c>
      <c r="B8" s="152"/>
      <c r="C8" s="16">
        <v>112.32</v>
      </c>
      <c r="D8" s="151">
        <v>112.32</v>
      </c>
      <c r="E8" s="151"/>
      <c r="F8" s="151">
        <v>112.32</v>
      </c>
      <c r="G8" s="151"/>
      <c r="H8" s="17">
        <f t="shared" si="0"/>
        <v>1</v>
      </c>
      <c r="I8" s="149"/>
      <c r="J8" s="149"/>
      <c r="K8" s="14"/>
    </row>
    <row r="9" spans="1:13" ht="23.1" customHeight="1" x14ac:dyDescent="0.15">
      <c r="A9" s="153" t="s">
        <v>182</v>
      </c>
      <c r="B9" s="153" t="s">
        <v>45</v>
      </c>
      <c r="C9" s="153"/>
      <c r="D9" s="153"/>
      <c r="E9" s="153"/>
      <c r="F9" s="153" t="s">
        <v>183</v>
      </c>
      <c r="G9" s="153"/>
      <c r="H9" s="153"/>
      <c r="I9" s="153"/>
      <c r="J9" s="153"/>
      <c r="K9" s="153"/>
    </row>
    <row r="10" spans="1:13" ht="83.1" customHeight="1" x14ac:dyDescent="0.15">
      <c r="A10" s="153"/>
      <c r="B10" s="154" t="s">
        <v>473</v>
      </c>
      <c r="C10" s="154"/>
      <c r="D10" s="154"/>
      <c r="E10" s="154"/>
      <c r="F10" s="154" t="s">
        <v>474</v>
      </c>
      <c r="G10" s="154"/>
      <c r="H10" s="154"/>
      <c r="I10" s="154"/>
      <c r="J10" s="154"/>
      <c r="K10" s="154"/>
    </row>
    <row r="11" spans="1:13" ht="24" customHeight="1" x14ac:dyDescent="0.15">
      <c r="A11" s="18" t="s">
        <v>56</v>
      </c>
      <c r="B11" s="153" t="s">
        <v>57</v>
      </c>
      <c r="C11" s="153"/>
      <c r="D11" s="153" t="s">
        <v>58</v>
      </c>
      <c r="E11" s="153"/>
      <c r="F11" s="18" t="s">
        <v>59</v>
      </c>
      <c r="G11" s="18" t="s">
        <v>60</v>
      </c>
      <c r="H11" s="18" t="s">
        <v>233</v>
      </c>
      <c r="I11" s="18" t="s">
        <v>234</v>
      </c>
      <c r="J11" s="153" t="s">
        <v>61</v>
      </c>
      <c r="K11" s="153"/>
    </row>
    <row r="12" spans="1:13" ht="84.95" customHeight="1" x14ac:dyDescent="0.15">
      <c r="A12" s="158" t="s">
        <v>187</v>
      </c>
      <c r="B12" s="156" t="s">
        <v>188</v>
      </c>
      <c r="C12" s="156"/>
      <c r="D12" s="155" t="s">
        <v>475</v>
      </c>
      <c r="E12" s="155"/>
      <c r="F12" s="20" t="s">
        <v>476</v>
      </c>
      <c r="G12" s="20" t="s">
        <v>477</v>
      </c>
      <c r="H12" s="20">
        <v>7</v>
      </c>
      <c r="I12" s="20">
        <v>5</v>
      </c>
      <c r="J12" s="155" t="s">
        <v>478</v>
      </c>
      <c r="K12" s="155"/>
      <c r="M12">
        <v>6.9</v>
      </c>
    </row>
    <row r="13" spans="1:13" ht="84.95" customHeight="1" x14ac:dyDescent="0.15">
      <c r="A13" s="158"/>
      <c r="B13" s="156"/>
      <c r="C13" s="156"/>
      <c r="D13" s="155" t="s">
        <v>479</v>
      </c>
      <c r="E13" s="155"/>
      <c r="F13" s="20" t="s">
        <v>480</v>
      </c>
      <c r="G13" s="20" t="s">
        <v>481</v>
      </c>
      <c r="H13" s="20">
        <v>7</v>
      </c>
      <c r="I13" s="20">
        <v>5.6</v>
      </c>
      <c r="J13" s="155" t="s">
        <v>478</v>
      </c>
      <c r="K13" s="155"/>
      <c r="M13">
        <v>7</v>
      </c>
    </row>
    <row r="14" spans="1:13" ht="18" customHeight="1" x14ac:dyDescent="0.15">
      <c r="A14" s="158"/>
      <c r="B14" s="156" t="s">
        <v>199</v>
      </c>
      <c r="C14" s="156"/>
      <c r="D14" s="155" t="s">
        <v>101</v>
      </c>
      <c r="E14" s="155"/>
      <c r="F14" s="20" t="s">
        <v>65</v>
      </c>
      <c r="G14" s="22">
        <v>0.99</v>
      </c>
      <c r="H14" s="20">
        <v>7</v>
      </c>
      <c r="I14" s="20">
        <v>6.9</v>
      </c>
      <c r="J14" s="155" t="s">
        <v>240</v>
      </c>
      <c r="K14" s="155"/>
      <c r="M14" s="34">
        <f>M12/M13</f>
        <v>0.98571428571428577</v>
      </c>
    </row>
    <row r="15" spans="1:13" ht="18" customHeight="1" x14ac:dyDescent="0.15">
      <c r="A15" s="158"/>
      <c r="B15" s="156"/>
      <c r="C15" s="156"/>
      <c r="D15" s="155" t="s">
        <v>482</v>
      </c>
      <c r="E15" s="155"/>
      <c r="F15" s="20" t="s">
        <v>483</v>
      </c>
      <c r="G15" s="22">
        <v>0</v>
      </c>
      <c r="H15" s="20">
        <v>7</v>
      </c>
      <c r="I15" s="20">
        <v>7</v>
      </c>
      <c r="J15" s="155" t="s">
        <v>240</v>
      </c>
      <c r="K15" s="155"/>
    </row>
    <row r="16" spans="1:13" ht="18" customHeight="1" x14ac:dyDescent="0.15">
      <c r="A16" s="158"/>
      <c r="B16" s="156"/>
      <c r="C16" s="156"/>
      <c r="D16" s="155" t="s">
        <v>484</v>
      </c>
      <c r="E16" s="155"/>
      <c r="F16" s="20" t="s">
        <v>485</v>
      </c>
      <c r="G16" s="20" t="s">
        <v>486</v>
      </c>
      <c r="H16" s="20">
        <v>7</v>
      </c>
      <c r="I16" s="20">
        <v>7</v>
      </c>
      <c r="J16" s="155" t="s">
        <v>240</v>
      </c>
      <c r="K16" s="155"/>
    </row>
    <row r="17" spans="1:11" ht="18" customHeight="1" x14ac:dyDescent="0.15">
      <c r="A17" s="158"/>
      <c r="B17" s="156" t="s">
        <v>202</v>
      </c>
      <c r="C17" s="156"/>
      <c r="D17" s="155" t="s">
        <v>487</v>
      </c>
      <c r="E17" s="155"/>
      <c r="F17" s="20" t="s">
        <v>488</v>
      </c>
      <c r="G17" s="22">
        <v>1</v>
      </c>
      <c r="H17" s="20">
        <v>7</v>
      </c>
      <c r="I17" s="20">
        <v>7</v>
      </c>
      <c r="J17" s="155" t="s">
        <v>240</v>
      </c>
      <c r="K17" s="155"/>
    </row>
    <row r="18" spans="1:11" ht="18" customHeight="1" x14ac:dyDescent="0.15">
      <c r="A18" s="158"/>
      <c r="B18" s="156" t="s">
        <v>204</v>
      </c>
      <c r="C18" s="156"/>
      <c r="D18" s="155" t="s">
        <v>108</v>
      </c>
      <c r="E18" s="155"/>
      <c r="F18" s="20" t="s">
        <v>205</v>
      </c>
      <c r="G18" s="22">
        <v>1</v>
      </c>
      <c r="H18" s="20">
        <v>8</v>
      </c>
      <c r="I18" s="20">
        <v>8</v>
      </c>
      <c r="J18" s="155" t="s">
        <v>240</v>
      </c>
      <c r="K18" s="155"/>
    </row>
    <row r="19" spans="1:11" ht="18" customHeight="1" x14ac:dyDescent="0.15">
      <c r="A19" s="158" t="s">
        <v>206</v>
      </c>
      <c r="B19" s="156" t="s">
        <v>244</v>
      </c>
      <c r="C19" s="156"/>
      <c r="D19" s="155" t="s">
        <v>240</v>
      </c>
      <c r="E19" s="155"/>
      <c r="F19" s="20" t="s">
        <v>240</v>
      </c>
      <c r="G19" s="20" t="s">
        <v>240</v>
      </c>
      <c r="H19" s="20" t="s">
        <v>240</v>
      </c>
      <c r="I19" s="20" t="s">
        <v>240</v>
      </c>
      <c r="J19" s="155" t="s">
        <v>240</v>
      </c>
      <c r="K19" s="155"/>
    </row>
    <row r="20" spans="1:11" ht="18" customHeight="1" x14ac:dyDescent="0.15">
      <c r="A20" s="158"/>
      <c r="B20" s="156" t="s">
        <v>207</v>
      </c>
      <c r="C20" s="156"/>
      <c r="D20" s="155" t="s">
        <v>489</v>
      </c>
      <c r="E20" s="155"/>
      <c r="F20" s="20" t="s">
        <v>490</v>
      </c>
      <c r="G20" s="22">
        <v>1</v>
      </c>
      <c r="H20" s="20">
        <v>6</v>
      </c>
      <c r="I20" s="20">
        <v>6</v>
      </c>
      <c r="J20" s="155" t="s">
        <v>240</v>
      </c>
      <c r="K20" s="155"/>
    </row>
    <row r="21" spans="1:11" ht="18" customHeight="1" x14ac:dyDescent="0.15">
      <c r="A21" s="158"/>
      <c r="B21" s="156"/>
      <c r="C21" s="156"/>
      <c r="D21" s="155" t="s">
        <v>491</v>
      </c>
      <c r="E21" s="155"/>
      <c r="F21" s="20" t="s">
        <v>492</v>
      </c>
      <c r="G21" s="22">
        <v>1</v>
      </c>
      <c r="H21" s="20">
        <v>6</v>
      </c>
      <c r="I21" s="20">
        <v>6</v>
      </c>
      <c r="J21" s="155" t="s">
        <v>240</v>
      </c>
      <c r="K21" s="155"/>
    </row>
    <row r="22" spans="1:11" ht="18" customHeight="1" x14ac:dyDescent="0.15">
      <c r="A22" s="158"/>
      <c r="B22" s="156" t="s">
        <v>248</v>
      </c>
      <c r="C22" s="156"/>
      <c r="D22" s="155" t="s">
        <v>240</v>
      </c>
      <c r="E22" s="155"/>
      <c r="F22" s="20" t="s">
        <v>240</v>
      </c>
      <c r="G22" s="20" t="s">
        <v>240</v>
      </c>
      <c r="H22" s="20" t="s">
        <v>240</v>
      </c>
      <c r="I22" s="20" t="s">
        <v>240</v>
      </c>
      <c r="J22" s="155" t="s">
        <v>240</v>
      </c>
      <c r="K22" s="155"/>
    </row>
    <row r="23" spans="1:11" ht="18" customHeight="1" x14ac:dyDescent="0.15">
      <c r="A23" s="158"/>
      <c r="B23" s="156" t="s">
        <v>211</v>
      </c>
      <c r="C23" s="156"/>
      <c r="D23" s="155" t="s">
        <v>414</v>
      </c>
      <c r="E23" s="155"/>
      <c r="F23" s="20" t="s">
        <v>415</v>
      </c>
      <c r="G23" s="22">
        <v>1</v>
      </c>
      <c r="H23" s="20">
        <v>6</v>
      </c>
      <c r="I23" s="20">
        <v>6</v>
      </c>
      <c r="J23" s="155" t="s">
        <v>240</v>
      </c>
      <c r="K23" s="155"/>
    </row>
    <row r="24" spans="1:11" ht="18" customHeight="1" x14ac:dyDescent="0.15">
      <c r="A24" s="158"/>
      <c r="B24" s="156"/>
      <c r="C24" s="156"/>
      <c r="D24" s="155" t="s">
        <v>493</v>
      </c>
      <c r="E24" s="155"/>
      <c r="F24" s="20" t="s">
        <v>74</v>
      </c>
      <c r="G24" s="22">
        <v>1</v>
      </c>
      <c r="H24" s="20">
        <v>6</v>
      </c>
      <c r="I24" s="20">
        <v>6</v>
      </c>
      <c r="J24" s="155" t="s">
        <v>240</v>
      </c>
      <c r="K24" s="155"/>
    </row>
    <row r="25" spans="1:11" ht="18" customHeight="1" x14ac:dyDescent="0.15">
      <c r="A25" s="158"/>
      <c r="B25" s="156"/>
      <c r="C25" s="156"/>
      <c r="D25" s="155" t="s">
        <v>494</v>
      </c>
      <c r="E25" s="155"/>
      <c r="F25" s="20" t="s">
        <v>65</v>
      </c>
      <c r="G25" s="22">
        <v>1</v>
      </c>
      <c r="H25" s="20">
        <v>6</v>
      </c>
      <c r="I25" s="20">
        <v>6</v>
      </c>
      <c r="J25" s="155" t="s">
        <v>240</v>
      </c>
      <c r="K25" s="155"/>
    </row>
    <row r="26" spans="1:11" ht="18" customHeight="1" x14ac:dyDescent="0.15">
      <c r="A26" s="19" t="s">
        <v>214</v>
      </c>
      <c r="B26" s="156" t="s">
        <v>214</v>
      </c>
      <c r="C26" s="156"/>
      <c r="D26" s="155" t="s">
        <v>495</v>
      </c>
      <c r="E26" s="155"/>
      <c r="F26" s="20" t="s">
        <v>241</v>
      </c>
      <c r="G26" s="22">
        <v>0.98</v>
      </c>
      <c r="H26" s="20">
        <v>10</v>
      </c>
      <c r="I26" s="20">
        <v>10</v>
      </c>
      <c r="J26" s="155" t="s">
        <v>240</v>
      </c>
      <c r="K26" s="155"/>
    </row>
    <row r="27" spans="1:11" ht="18" customHeight="1" x14ac:dyDescent="0.15">
      <c r="A27" s="20"/>
      <c r="B27" s="20"/>
      <c r="C27" s="20"/>
      <c r="D27" s="21"/>
      <c r="E27" s="20"/>
      <c r="F27" s="20"/>
      <c r="G27" s="20"/>
      <c r="H27" s="20"/>
      <c r="I27" s="20"/>
      <c r="J27" s="20"/>
      <c r="K27" s="21"/>
    </row>
    <row r="28" spans="1:11" ht="18" customHeight="1" x14ac:dyDescent="0.15">
      <c r="A28" s="157" t="s">
        <v>218</v>
      </c>
      <c r="B28" s="157"/>
      <c r="C28" s="157"/>
      <c r="D28" s="157"/>
      <c r="E28" s="157"/>
      <c r="F28" s="157"/>
      <c r="G28" s="157"/>
      <c r="H28" s="23" t="s">
        <v>251</v>
      </c>
      <c r="I28" s="19">
        <f>SUM(I12:I26)</f>
        <v>86.5</v>
      </c>
      <c r="J28" s="182">
        <f>I28+K6</f>
        <v>94.50459710295776</v>
      </c>
      <c r="K28" s="182"/>
    </row>
    <row r="29" spans="1:11" ht="17.45" hidden="1" customHeight="1" x14ac:dyDescent="0.15">
      <c r="A29" s="23"/>
      <c r="B29" s="23"/>
      <c r="C29" s="23"/>
      <c r="D29" s="23"/>
      <c r="E29" s="23"/>
      <c r="F29" s="23"/>
      <c r="G29" s="24"/>
      <c r="H29" s="24"/>
      <c r="I29" s="26"/>
      <c r="J29" s="26"/>
      <c r="K29" s="27"/>
    </row>
    <row r="30" spans="1:11" ht="17.100000000000001" customHeight="1" x14ac:dyDescent="0.15">
      <c r="A30" s="25" t="s">
        <v>219</v>
      </c>
      <c r="B30" s="159" t="s">
        <v>252</v>
      </c>
      <c r="C30" s="159"/>
      <c r="D30" s="159"/>
      <c r="E30" s="159"/>
      <c r="F30" s="159"/>
      <c r="G30" s="159"/>
      <c r="H30" s="159"/>
      <c r="I30" s="159"/>
      <c r="J30" s="159"/>
      <c r="K30" s="159"/>
    </row>
    <row r="31" spans="1:11" ht="17.100000000000001" customHeight="1" x14ac:dyDescent="0.15">
      <c r="A31" s="160" t="s">
        <v>253</v>
      </c>
      <c r="B31" s="160"/>
      <c r="C31" s="160"/>
      <c r="D31" s="160"/>
      <c r="E31" s="160"/>
      <c r="F31" s="160"/>
      <c r="G31" s="160"/>
      <c r="H31" s="160"/>
      <c r="I31" s="160"/>
      <c r="J31" s="160"/>
      <c r="K31" s="160"/>
    </row>
    <row r="32" spans="1:11" ht="48.6" customHeight="1" x14ac:dyDescent="0.15">
      <c r="A32" s="160" t="s">
        <v>254</v>
      </c>
      <c r="B32" s="160"/>
      <c r="C32" s="160"/>
      <c r="D32" s="160"/>
      <c r="E32" s="160"/>
      <c r="F32" s="160"/>
      <c r="G32" s="160"/>
      <c r="H32" s="160"/>
      <c r="I32" s="160"/>
      <c r="J32" s="160"/>
      <c r="K32" s="160"/>
    </row>
    <row r="33" spans="1:11" ht="42.6" customHeight="1" x14ac:dyDescent="0.15">
      <c r="A33" s="160" t="s">
        <v>255</v>
      </c>
      <c r="B33" s="160"/>
      <c r="C33" s="160"/>
      <c r="D33" s="160"/>
      <c r="E33" s="160"/>
      <c r="F33" s="160"/>
      <c r="G33" s="160"/>
      <c r="H33" s="160"/>
      <c r="I33" s="160"/>
      <c r="J33" s="160"/>
      <c r="K33" s="160"/>
    </row>
  </sheetData>
  <mergeCells count="76">
    <mergeCell ref="B30:K30"/>
    <mergeCell ref="A31:K31"/>
    <mergeCell ref="A32:K32"/>
    <mergeCell ref="A33:K33"/>
    <mergeCell ref="A9:A10"/>
    <mergeCell ref="A12:A18"/>
    <mergeCell ref="A19:A25"/>
    <mergeCell ref="B12:C13"/>
    <mergeCell ref="B14:C16"/>
    <mergeCell ref="B20:C21"/>
    <mergeCell ref="B23:C25"/>
    <mergeCell ref="B26:C26"/>
    <mergeCell ref="D26:E26"/>
    <mergeCell ref="J26:K26"/>
    <mergeCell ref="A28:G28"/>
    <mergeCell ref="J28:K28"/>
    <mergeCell ref="D23:E23"/>
    <mergeCell ref="J23:K23"/>
    <mergeCell ref="D24:E24"/>
    <mergeCell ref="J24:K24"/>
    <mergeCell ref="D25:E25"/>
    <mergeCell ref="J25:K25"/>
    <mergeCell ref="D20:E20"/>
    <mergeCell ref="J20:K20"/>
    <mergeCell ref="D21:E21"/>
    <mergeCell ref="J21:K21"/>
    <mergeCell ref="B22:C22"/>
    <mergeCell ref="D22:E22"/>
    <mergeCell ref="J22:K22"/>
    <mergeCell ref="B18:C18"/>
    <mergeCell ref="D18:E18"/>
    <mergeCell ref="J18:K18"/>
    <mergeCell ref="B19:C19"/>
    <mergeCell ref="D19:E19"/>
    <mergeCell ref="J19:K19"/>
    <mergeCell ref="D15:E15"/>
    <mergeCell ref="J15:K15"/>
    <mergeCell ref="D16:E16"/>
    <mergeCell ref="J16:K16"/>
    <mergeCell ref="B17:C17"/>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0.98402777777777795" bottom="0.70833333333333304" header="0.5" footer="0.5"/>
  <pageSetup paperSize="9" scale="95" orientation="landscape"/>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9"/>
  <sheetViews>
    <sheetView topLeftCell="A13" workbookViewId="0">
      <selection activeCell="J23" sqref="J23:K23"/>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496</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30" customHeight="1" x14ac:dyDescent="0.15">
      <c r="A5" s="149"/>
      <c r="B5" s="149"/>
      <c r="C5" s="15" t="s">
        <v>227</v>
      </c>
      <c r="D5" s="149" t="s">
        <v>228</v>
      </c>
      <c r="E5" s="149"/>
      <c r="F5" s="149" t="s">
        <v>229</v>
      </c>
      <c r="G5" s="149"/>
      <c r="H5" s="14" t="s">
        <v>230</v>
      </c>
      <c r="I5" s="149" t="s">
        <v>38</v>
      </c>
      <c r="J5" s="149"/>
      <c r="K5" s="14" t="s">
        <v>39</v>
      </c>
    </row>
    <row r="6" spans="1:11" ht="24" customHeight="1" x14ac:dyDescent="0.15">
      <c r="A6" s="150" t="s">
        <v>179</v>
      </c>
      <c r="B6" s="150"/>
      <c r="C6" s="16">
        <f>SUM(C7:C8)</f>
        <v>52</v>
      </c>
      <c r="D6" s="151">
        <f>SUM(D7:E8)</f>
        <v>52</v>
      </c>
      <c r="E6" s="151"/>
      <c r="F6" s="151">
        <f>SUM(F7:G8)</f>
        <v>52</v>
      </c>
      <c r="G6" s="151"/>
      <c r="H6" s="17">
        <f>F6/D6</f>
        <v>1</v>
      </c>
      <c r="I6" s="149">
        <v>10</v>
      </c>
      <c r="J6" s="149"/>
      <c r="K6" s="14">
        <v>10</v>
      </c>
    </row>
    <row r="7" spans="1:11" ht="24" customHeight="1" x14ac:dyDescent="0.15">
      <c r="A7" s="152" t="s">
        <v>180</v>
      </c>
      <c r="B7" s="152"/>
      <c r="C7" s="16">
        <v>52</v>
      </c>
      <c r="D7" s="151">
        <v>52</v>
      </c>
      <c r="E7" s="151"/>
      <c r="F7" s="151">
        <v>52</v>
      </c>
      <c r="G7" s="151"/>
      <c r="H7" s="17">
        <f>F7/D7</f>
        <v>1</v>
      </c>
      <c r="I7" s="149"/>
      <c r="J7" s="149"/>
      <c r="K7" s="14"/>
    </row>
    <row r="8" spans="1:11" ht="24" customHeight="1" x14ac:dyDescent="0.15">
      <c r="A8" s="152" t="s">
        <v>181</v>
      </c>
      <c r="B8" s="152"/>
      <c r="C8" s="16"/>
      <c r="D8" s="151"/>
      <c r="E8" s="151"/>
      <c r="F8" s="151"/>
      <c r="G8" s="151"/>
      <c r="H8" s="17"/>
      <c r="I8" s="149"/>
      <c r="J8" s="149"/>
      <c r="K8" s="14"/>
    </row>
    <row r="9" spans="1:11" ht="24" customHeight="1" x14ac:dyDescent="0.15">
      <c r="A9" s="153" t="s">
        <v>182</v>
      </c>
      <c r="B9" s="153" t="s">
        <v>45</v>
      </c>
      <c r="C9" s="153"/>
      <c r="D9" s="153"/>
      <c r="E9" s="153"/>
      <c r="F9" s="153" t="s">
        <v>183</v>
      </c>
      <c r="G9" s="153"/>
      <c r="H9" s="153"/>
      <c r="I9" s="153"/>
      <c r="J9" s="153"/>
      <c r="K9" s="153"/>
    </row>
    <row r="10" spans="1:11" ht="66" customHeight="1" x14ac:dyDescent="0.15">
      <c r="A10" s="153"/>
      <c r="B10" s="154" t="s">
        <v>497</v>
      </c>
      <c r="C10" s="154"/>
      <c r="D10" s="154"/>
      <c r="E10" s="154"/>
      <c r="F10" s="154" t="s">
        <v>498</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27" customHeight="1" x14ac:dyDescent="0.15">
      <c r="A12" s="158" t="s">
        <v>187</v>
      </c>
      <c r="B12" s="156" t="s">
        <v>188</v>
      </c>
      <c r="C12" s="156"/>
      <c r="D12" s="155" t="s">
        <v>434</v>
      </c>
      <c r="E12" s="155"/>
      <c r="F12" s="20" t="s">
        <v>499</v>
      </c>
      <c r="G12" s="20" t="s">
        <v>499</v>
      </c>
      <c r="H12" s="20">
        <v>7</v>
      </c>
      <c r="I12" s="20">
        <v>7</v>
      </c>
      <c r="J12" s="155"/>
      <c r="K12" s="155"/>
    </row>
    <row r="13" spans="1:11" ht="23.1" customHeight="1" x14ac:dyDescent="0.15">
      <c r="A13" s="158"/>
      <c r="B13" s="156"/>
      <c r="C13" s="156"/>
      <c r="D13" s="155" t="s">
        <v>500</v>
      </c>
      <c r="E13" s="155"/>
      <c r="F13" s="20" t="s">
        <v>501</v>
      </c>
      <c r="G13" s="20" t="s">
        <v>501</v>
      </c>
      <c r="H13" s="20">
        <v>7</v>
      </c>
      <c r="I13" s="20">
        <v>7</v>
      </c>
      <c r="J13" s="155" t="s">
        <v>240</v>
      </c>
      <c r="K13" s="155"/>
    </row>
    <row r="14" spans="1:11" ht="23.1" customHeight="1" x14ac:dyDescent="0.15">
      <c r="A14" s="158"/>
      <c r="B14" s="156" t="s">
        <v>199</v>
      </c>
      <c r="C14" s="156"/>
      <c r="D14" s="155" t="s">
        <v>502</v>
      </c>
      <c r="E14" s="155"/>
      <c r="F14" s="20" t="s">
        <v>65</v>
      </c>
      <c r="G14" s="20" t="s">
        <v>501</v>
      </c>
      <c r="H14" s="20">
        <v>7</v>
      </c>
      <c r="I14" s="20">
        <v>7</v>
      </c>
      <c r="J14" s="155" t="s">
        <v>240</v>
      </c>
      <c r="K14" s="155"/>
    </row>
    <row r="15" spans="1:11" ht="23.1" customHeight="1" x14ac:dyDescent="0.15">
      <c r="A15" s="158"/>
      <c r="B15" s="156"/>
      <c r="C15" s="156"/>
      <c r="D15" s="155" t="s">
        <v>440</v>
      </c>
      <c r="E15" s="155"/>
      <c r="F15" s="20" t="s">
        <v>65</v>
      </c>
      <c r="G15" s="20" t="s">
        <v>501</v>
      </c>
      <c r="H15" s="20">
        <v>7</v>
      </c>
      <c r="I15" s="20">
        <v>7</v>
      </c>
      <c r="J15" s="155" t="s">
        <v>240</v>
      </c>
      <c r="K15" s="155"/>
    </row>
    <row r="16" spans="1:11" ht="23.1" customHeight="1" x14ac:dyDescent="0.15">
      <c r="A16" s="158"/>
      <c r="B16" s="156" t="s">
        <v>202</v>
      </c>
      <c r="C16" s="156"/>
      <c r="D16" s="155" t="s">
        <v>286</v>
      </c>
      <c r="E16" s="155"/>
      <c r="F16" s="20" t="s">
        <v>105</v>
      </c>
      <c r="G16" s="20" t="s">
        <v>501</v>
      </c>
      <c r="H16" s="20">
        <v>7</v>
      </c>
      <c r="I16" s="20">
        <v>7</v>
      </c>
      <c r="J16" s="155" t="s">
        <v>240</v>
      </c>
      <c r="K16" s="155"/>
    </row>
    <row r="17" spans="1:11" ht="23.1" customHeight="1" x14ac:dyDescent="0.15">
      <c r="A17" s="158"/>
      <c r="B17" s="156"/>
      <c r="C17" s="156"/>
      <c r="D17" s="155" t="s">
        <v>441</v>
      </c>
      <c r="E17" s="155"/>
      <c r="F17" s="20" t="s">
        <v>105</v>
      </c>
      <c r="G17" s="20" t="s">
        <v>501</v>
      </c>
      <c r="H17" s="20">
        <v>7</v>
      </c>
      <c r="I17" s="20">
        <v>7</v>
      </c>
      <c r="J17" s="155" t="s">
        <v>240</v>
      </c>
      <c r="K17" s="155"/>
    </row>
    <row r="18" spans="1:11" ht="23.1" customHeight="1" x14ac:dyDescent="0.15">
      <c r="A18" s="158"/>
      <c r="B18" s="156" t="s">
        <v>204</v>
      </c>
      <c r="C18" s="156"/>
      <c r="D18" s="155" t="s">
        <v>108</v>
      </c>
      <c r="E18" s="155"/>
      <c r="F18" s="20" t="s">
        <v>205</v>
      </c>
      <c r="G18" s="20" t="s">
        <v>501</v>
      </c>
      <c r="H18" s="20">
        <v>8</v>
      </c>
      <c r="I18" s="20">
        <v>8</v>
      </c>
      <c r="J18" s="155" t="s">
        <v>240</v>
      </c>
      <c r="K18" s="155"/>
    </row>
    <row r="19" spans="1:11" ht="23.1" customHeight="1" x14ac:dyDescent="0.15">
      <c r="A19" s="158" t="s">
        <v>206</v>
      </c>
      <c r="B19" s="156" t="s">
        <v>244</v>
      </c>
      <c r="C19" s="156"/>
      <c r="D19" s="155" t="s">
        <v>240</v>
      </c>
      <c r="E19" s="155"/>
      <c r="F19" s="20" t="s">
        <v>240</v>
      </c>
      <c r="G19" s="20" t="s">
        <v>240</v>
      </c>
      <c r="H19" s="20" t="s">
        <v>240</v>
      </c>
      <c r="I19" s="20" t="s">
        <v>240</v>
      </c>
      <c r="J19" s="155" t="s">
        <v>240</v>
      </c>
      <c r="K19" s="155"/>
    </row>
    <row r="20" spans="1:11" ht="23.1" customHeight="1" x14ac:dyDescent="0.15">
      <c r="A20" s="158"/>
      <c r="B20" s="156" t="s">
        <v>207</v>
      </c>
      <c r="C20" s="156"/>
      <c r="D20" s="155" t="s">
        <v>503</v>
      </c>
      <c r="E20" s="155"/>
      <c r="F20" s="20" t="s">
        <v>504</v>
      </c>
      <c r="G20" s="20" t="s">
        <v>501</v>
      </c>
      <c r="H20" s="20">
        <v>15</v>
      </c>
      <c r="I20" s="20">
        <v>15</v>
      </c>
      <c r="J20" s="155" t="s">
        <v>240</v>
      </c>
      <c r="K20" s="155"/>
    </row>
    <row r="21" spans="1:11" ht="23.1" customHeight="1" x14ac:dyDescent="0.15">
      <c r="A21" s="158"/>
      <c r="B21" s="156" t="s">
        <v>248</v>
      </c>
      <c r="C21" s="156"/>
      <c r="D21" s="155" t="s">
        <v>240</v>
      </c>
      <c r="E21" s="155"/>
      <c r="F21" s="20" t="s">
        <v>240</v>
      </c>
      <c r="G21" s="20" t="s">
        <v>240</v>
      </c>
      <c r="H21" s="20" t="s">
        <v>240</v>
      </c>
      <c r="I21" s="20" t="s">
        <v>240</v>
      </c>
      <c r="J21" s="155" t="s">
        <v>240</v>
      </c>
      <c r="K21" s="155"/>
    </row>
    <row r="22" spans="1:11" ht="23.1" customHeight="1" x14ac:dyDescent="0.15">
      <c r="A22" s="158"/>
      <c r="B22" s="156" t="s">
        <v>211</v>
      </c>
      <c r="C22" s="156"/>
      <c r="D22" s="155" t="s">
        <v>250</v>
      </c>
      <c r="E22" s="155"/>
      <c r="F22" s="20" t="s">
        <v>74</v>
      </c>
      <c r="G22" s="20" t="s">
        <v>501</v>
      </c>
      <c r="H22" s="20">
        <v>15</v>
      </c>
      <c r="I22" s="20">
        <v>15</v>
      </c>
      <c r="J22" s="155" t="s">
        <v>240</v>
      </c>
      <c r="K22" s="155"/>
    </row>
    <row r="23" spans="1:11" ht="23.1" customHeight="1" x14ac:dyDescent="0.15">
      <c r="A23" s="19" t="s">
        <v>214</v>
      </c>
      <c r="B23" s="156" t="s">
        <v>214</v>
      </c>
      <c r="C23" s="156"/>
      <c r="D23" s="155" t="s">
        <v>216</v>
      </c>
      <c r="E23" s="155"/>
      <c r="F23" s="20" t="s">
        <v>241</v>
      </c>
      <c r="G23" s="22">
        <v>0.95</v>
      </c>
      <c r="H23" s="20">
        <v>10</v>
      </c>
      <c r="I23" s="20">
        <v>10</v>
      </c>
      <c r="J23" s="155" t="s">
        <v>240</v>
      </c>
      <c r="K23" s="155"/>
    </row>
    <row r="24" spans="1:11" ht="23.1" customHeight="1" x14ac:dyDescent="0.15">
      <c r="A24" s="157" t="s">
        <v>218</v>
      </c>
      <c r="B24" s="157"/>
      <c r="C24" s="157"/>
      <c r="D24" s="157"/>
      <c r="E24" s="157"/>
      <c r="F24" s="157"/>
      <c r="G24" s="157"/>
      <c r="H24" s="23" t="s">
        <v>251</v>
      </c>
      <c r="I24" s="19">
        <v>100</v>
      </c>
      <c r="J24" s="158" t="s">
        <v>240</v>
      </c>
      <c r="K24" s="158"/>
    </row>
    <row r="25" spans="1:11" ht="17.45" hidden="1" customHeight="1" x14ac:dyDescent="0.15">
      <c r="A25" s="23"/>
      <c r="B25" s="23"/>
      <c r="C25" s="23"/>
      <c r="D25" s="23"/>
      <c r="E25" s="23"/>
      <c r="F25" s="23"/>
      <c r="G25" s="24"/>
      <c r="H25" s="24"/>
      <c r="I25" s="26"/>
      <c r="J25" s="26"/>
      <c r="K25" s="27"/>
    </row>
    <row r="26" spans="1:11" ht="18" customHeight="1" x14ac:dyDescent="0.15">
      <c r="A26" s="25" t="s">
        <v>219</v>
      </c>
      <c r="B26" s="159" t="s">
        <v>252</v>
      </c>
      <c r="C26" s="159"/>
      <c r="D26" s="159"/>
      <c r="E26" s="159"/>
      <c r="F26" s="159"/>
      <c r="G26" s="159"/>
      <c r="H26" s="159"/>
      <c r="I26" s="159"/>
      <c r="J26" s="159"/>
      <c r="K26" s="159"/>
    </row>
    <row r="27" spans="1:11" ht="18" customHeight="1" x14ac:dyDescent="0.15">
      <c r="A27" s="160" t="s">
        <v>253</v>
      </c>
      <c r="B27" s="160"/>
      <c r="C27" s="160"/>
      <c r="D27" s="160"/>
      <c r="E27" s="160"/>
      <c r="F27" s="160"/>
      <c r="G27" s="160"/>
      <c r="H27" s="160"/>
      <c r="I27" s="160"/>
      <c r="J27" s="160"/>
      <c r="K27" s="160"/>
    </row>
    <row r="28" spans="1:11" ht="48.6" customHeight="1" x14ac:dyDescent="0.15">
      <c r="A28" s="160" t="s">
        <v>254</v>
      </c>
      <c r="B28" s="160"/>
      <c r="C28" s="160"/>
      <c r="D28" s="160"/>
      <c r="E28" s="160"/>
      <c r="F28" s="160"/>
      <c r="G28" s="160"/>
      <c r="H28" s="160"/>
      <c r="I28" s="160"/>
      <c r="J28" s="160"/>
      <c r="K28" s="160"/>
    </row>
    <row r="29" spans="1:11" ht="42.6" customHeight="1" x14ac:dyDescent="0.15">
      <c r="A29" s="160" t="s">
        <v>255</v>
      </c>
      <c r="B29" s="160"/>
      <c r="C29" s="160"/>
      <c r="D29" s="160"/>
      <c r="E29" s="160"/>
      <c r="F29" s="160"/>
      <c r="G29" s="160"/>
      <c r="H29" s="160"/>
      <c r="I29" s="160"/>
      <c r="J29" s="160"/>
      <c r="K29" s="160"/>
    </row>
  </sheetData>
  <mergeCells count="70">
    <mergeCell ref="A29:K29"/>
    <mergeCell ref="A9:A10"/>
    <mergeCell ref="A12:A18"/>
    <mergeCell ref="A19:A22"/>
    <mergeCell ref="B12:C13"/>
    <mergeCell ref="B14:C15"/>
    <mergeCell ref="B16:C17"/>
    <mergeCell ref="A24:G24"/>
    <mergeCell ref="J24:K24"/>
    <mergeCell ref="B26:K26"/>
    <mergeCell ref="A27:K27"/>
    <mergeCell ref="A28:K28"/>
    <mergeCell ref="B22:C22"/>
    <mergeCell ref="D22:E22"/>
    <mergeCell ref="J22:K22"/>
    <mergeCell ref="B23:C23"/>
    <mergeCell ref="D23:E23"/>
    <mergeCell ref="J23:K23"/>
    <mergeCell ref="B20:C20"/>
    <mergeCell ref="D20:E20"/>
    <mergeCell ref="J20:K20"/>
    <mergeCell ref="B21:C21"/>
    <mergeCell ref="D21:E21"/>
    <mergeCell ref="J21:K21"/>
    <mergeCell ref="B18:C18"/>
    <mergeCell ref="D18:E18"/>
    <mergeCell ref="J18:K18"/>
    <mergeCell ref="B19:C19"/>
    <mergeCell ref="D19:E19"/>
    <mergeCell ref="J19:K19"/>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78680555555555598" header="0.5" footer="0.5"/>
  <pageSetup paperSize="9" scale="95"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0"/>
  <sheetViews>
    <sheetView workbookViewId="0">
      <selection activeCell="J12" sqref="J12:K12"/>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20.125" customWidth="1"/>
  </cols>
  <sheetData>
    <row r="1" spans="1:11" s="13" customFormat="1" ht="56.65" customHeight="1" x14ac:dyDescent="0.15">
      <c r="A1" s="128" t="s">
        <v>221</v>
      </c>
      <c r="B1" s="128"/>
      <c r="C1" s="128"/>
      <c r="D1" s="128"/>
      <c r="E1" s="128"/>
      <c r="F1" s="128"/>
      <c r="G1" s="128"/>
      <c r="H1" s="128"/>
      <c r="I1" s="128"/>
      <c r="J1" s="128"/>
      <c r="K1" s="128"/>
    </row>
    <row r="2" spans="1:11" ht="19.149999999999999" customHeight="1" x14ac:dyDescent="0.15">
      <c r="A2" s="14" t="s">
        <v>222</v>
      </c>
      <c r="B2" s="149" t="s">
        <v>505</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1.95" customHeight="1" x14ac:dyDescent="0.15">
      <c r="A6" s="150" t="s">
        <v>179</v>
      </c>
      <c r="B6" s="150"/>
      <c r="C6" s="16">
        <f>SUM(C7:C8)</f>
        <v>5030.57</v>
      </c>
      <c r="D6" s="151">
        <f>SUM(D7:E8)</f>
        <v>5030.57</v>
      </c>
      <c r="E6" s="151"/>
      <c r="F6" s="151">
        <f>SUM(F7:G8)</f>
        <v>2637.48</v>
      </c>
      <c r="G6" s="151"/>
      <c r="H6" s="17">
        <f t="shared" ref="H6:H8" si="0">F6/D6</f>
        <v>0.52429048795663313</v>
      </c>
      <c r="I6" s="149">
        <v>10</v>
      </c>
      <c r="J6" s="149"/>
      <c r="K6" s="14">
        <v>5.24</v>
      </c>
    </row>
    <row r="7" spans="1:11" ht="21.95" customHeight="1" x14ac:dyDescent="0.15">
      <c r="A7" s="152" t="s">
        <v>180</v>
      </c>
      <c r="B7" s="152"/>
      <c r="C7" s="16">
        <f>4422+N7</f>
        <v>4422</v>
      </c>
      <c r="D7" s="151">
        <f>4422+N8</f>
        <v>4422</v>
      </c>
      <c r="E7" s="151"/>
      <c r="F7" s="151">
        <f>2063.91+N9</f>
        <v>2063.91</v>
      </c>
      <c r="G7" s="151"/>
      <c r="H7" s="17">
        <f t="shared" si="0"/>
        <v>0.46673677069199454</v>
      </c>
      <c r="I7" s="149"/>
      <c r="J7" s="149"/>
      <c r="K7" s="14"/>
    </row>
    <row r="8" spans="1:11" ht="21.95" customHeight="1" x14ac:dyDescent="0.15">
      <c r="A8" s="152" t="s">
        <v>181</v>
      </c>
      <c r="B8" s="152"/>
      <c r="C8" s="16">
        <f>608.57+O7</f>
        <v>608.57000000000005</v>
      </c>
      <c r="D8" s="151">
        <f>608.57+O8</f>
        <v>608.57000000000005</v>
      </c>
      <c r="E8" s="151"/>
      <c r="F8" s="151">
        <f>573.57+O9</f>
        <v>573.57000000000005</v>
      </c>
      <c r="G8" s="151"/>
      <c r="H8" s="17">
        <f t="shared" si="0"/>
        <v>0.94248812790640357</v>
      </c>
      <c r="I8" s="149"/>
      <c r="J8" s="149"/>
      <c r="K8" s="14"/>
    </row>
    <row r="9" spans="1:11" ht="21.95" customHeight="1" x14ac:dyDescent="0.15">
      <c r="A9" s="153" t="s">
        <v>182</v>
      </c>
      <c r="B9" s="153" t="s">
        <v>45</v>
      </c>
      <c r="C9" s="153"/>
      <c r="D9" s="153"/>
      <c r="E9" s="153"/>
      <c r="F9" s="153" t="s">
        <v>183</v>
      </c>
      <c r="G9" s="153"/>
      <c r="H9" s="153"/>
      <c r="I9" s="153"/>
      <c r="J9" s="153"/>
      <c r="K9" s="153"/>
    </row>
    <row r="10" spans="1:11" ht="63.95" customHeight="1" x14ac:dyDescent="0.15">
      <c r="A10" s="153"/>
      <c r="B10" s="154" t="s">
        <v>506</v>
      </c>
      <c r="C10" s="154"/>
      <c r="D10" s="154"/>
      <c r="E10" s="154"/>
      <c r="F10" s="154" t="s">
        <v>507</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35.1" customHeight="1" x14ac:dyDescent="0.15">
      <c r="A12" s="158" t="s">
        <v>187</v>
      </c>
      <c r="B12" s="156" t="s">
        <v>188</v>
      </c>
      <c r="C12" s="156"/>
      <c r="D12" s="155" t="s">
        <v>434</v>
      </c>
      <c r="E12" s="155"/>
      <c r="F12" s="20" t="s">
        <v>435</v>
      </c>
      <c r="G12" s="20" t="s">
        <v>508</v>
      </c>
      <c r="H12" s="20">
        <v>7</v>
      </c>
      <c r="I12" s="20">
        <v>7</v>
      </c>
      <c r="J12" s="155"/>
      <c r="K12" s="155"/>
    </row>
    <row r="13" spans="1:11" ht="21" customHeight="1" x14ac:dyDescent="0.15">
      <c r="A13" s="158"/>
      <c r="B13" s="156"/>
      <c r="C13" s="156"/>
      <c r="D13" s="155" t="s">
        <v>509</v>
      </c>
      <c r="E13" s="155"/>
      <c r="F13" s="20" t="s">
        <v>510</v>
      </c>
      <c r="G13" s="20" t="s">
        <v>511</v>
      </c>
      <c r="H13" s="20">
        <v>7</v>
      </c>
      <c r="I13" s="20">
        <v>2.11</v>
      </c>
      <c r="J13" s="155" t="s">
        <v>240</v>
      </c>
      <c r="K13" s="155"/>
    </row>
    <row r="14" spans="1:11" ht="21" customHeight="1" x14ac:dyDescent="0.15">
      <c r="A14" s="158"/>
      <c r="B14" s="156"/>
      <c r="C14" s="156"/>
      <c r="D14" s="155" t="s">
        <v>500</v>
      </c>
      <c r="E14" s="155"/>
      <c r="F14" s="20" t="s">
        <v>501</v>
      </c>
      <c r="G14" s="32">
        <v>0.97670000000000001</v>
      </c>
      <c r="H14" s="20">
        <v>6</v>
      </c>
      <c r="I14" s="20">
        <v>5.86</v>
      </c>
      <c r="J14" s="183" t="s">
        <v>512</v>
      </c>
      <c r="K14" s="155"/>
    </row>
    <row r="15" spans="1:11" ht="21" customHeight="1" x14ac:dyDescent="0.15">
      <c r="A15" s="158"/>
      <c r="B15" s="156" t="s">
        <v>199</v>
      </c>
      <c r="C15" s="156"/>
      <c r="D15" s="155" t="s">
        <v>502</v>
      </c>
      <c r="E15" s="155"/>
      <c r="F15" s="20" t="s">
        <v>65</v>
      </c>
      <c r="G15" s="22">
        <v>1</v>
      </c>
      <c r="H15" s="20">
        <v>6</v>
      </c>
      <c r="I15" s="20">
        <v>6</v>
      </c>
      <c r="J15" s="155" t="s">
        <v>240</v>
      </c>
      <c r="K15" s="155"/>
    </row>
    <row r="16" spans="1:11" ht="21" customHeight="1" x14ac:dyDescent="0.15">
      <c r="A16" s="158"/>
      <c r="B16" s="156"/>
      <c r="C16" s="156"/>
      <c r="D16" s="155" t="s">
        <v>440</v>
      </c>
      <c r="E16" s="155"/>
      <c r="F16" s="20" t="s">
        <v>65</v>
      </c>
      <c r="G16" s="32">
        <v>0.99709999999999999</v>
      </c>
      <c r="H16" s="20">
        <v>6</v>
      </c>
      <c r="I16" s="20">
        <v>5.98</v>
      </c>
      <c r="J16" s="155" t="s">
        <v>240</v>
      </c>
      <c r="K16" s="155"/>
    </row>
    <row r="17" spans="1:11" ht="21" customHeight="1" x14ac:dyDescent="0.15">
      <c r="A17" s="158"/>
      <c r="B17" s="156" t="s">
        <v>202</v>
      </c>
      <c r="C17" s="156"/>
      <c r="D17" s="155" t="s">
        <v>286</v>
      </c>
      <c r="E17" s="155"/>
      <c r="F17" s="20" t="s">
        <v>105</v>
      </c>
      <c r="G17" s="22">
        <v>1</v>
      </c>
      <c r="H17" s="20">
        <v>6</v>
      </c>
      <c r="I17" s="20">
        <v>6</v>
      </c>
      <c r="J17" s="155" t="s">
        <v>240</v>
      </c>
      <c r="K17" s="155"/>
    </row>
    <row r="18" spans="1:11" ht="21" customHeight="1" x14ac:dyDescent="0.15">
      <c r="A18" s="158"/>
      <c r="B18" s="156"/>
      <c r="C18" s="156"/>
      <c r="D18" s="155" t="s">
        <v>441</v>
      </c>
      <c r="E18" s="155"/>
      <c r="F18" s="20" t="s">
        <v>105</v>
      </c>
      <c r="G18" s="22">
        <v>1</v>
      </c>
      <c r="H18" s="20">
        <v>6</v>
      </c>
      <c r="I18" s="20">
        <v>6</v>
      </c>
      <c r="J18" s="155" t="s">
        <v>240</v>
      </c>
      <c r="K18" s="155"/>
    </row>
    <row r="19" spans="1:11" ht="21" customHeight="1" x14ac:dyDescent="0.15">
      <c r="A19" s="158"/>
      <c r="B19" s="156" t="s">
        <v>204</v>
      </c>
      <c r="C19" s="156"/>
      <c r="D19" s="155" t="s">
        <v>108</v>
      </c>
      <c r="E19" s="155"/>
      <c r="F19" s="20" t="s">
        <v>205</v>
      </c>
      <c r="G19" s="22">
        <v>1</v>
      </c>
      <c r="H19" s="20">
        <v>6</v>
      </c>
      <c r="I19" s="20">
        <v>6</v>
      </c>
      <c r="J19" s="155" t="s">
        <v>240</v>
      </c>
      <c r="K19" s="155"/>
    </row>
    <row r="20" spans="1:11" ht="21" customHeight="1" x14ac:dyDescent="0.15">
      <c r="A20" s="158" t="s">
        <v>206</v>
      </c>
      <c r="B20" s="156" t="s">
        <v>244</v>
      </c>
      <c r="C20" s="156"/>
      <c r="D20" s="155" t="s">
        <v>240</v>
      </c>
      <c r="E20" s="155"/>
      <c r="F20" s="20" t="s">
        <v>240</v>
      </c>
      <c r="G20" s="20" t="s">
        <v>240</v>
      </c>
      <c r="H20" s="20" t="s">
        <v>240</v>
      </c>
      <c r="I20" s="20" t="s">
        <v>240</v>
      </c>
      <c r="J20" s="155" t="s">
        <v>240</v>
      </c>
      <c r="K20" s="155"/>
    </row>
    <row r="21" spans="1:11" ht="21" customHeight="1" x14ac:dyDescent="0.15">
      <c r="A21" s="158"/>
      <c r="B21" s="156" t="s">
        <v>207</v>
      </c>
      <c r="C21" s="156"/>
      <c r="D21" s="155" t="s">
        <v>503</v>
      </c>
      <c r="E21" s="155"/>
      <c r="F21" s="20" t="s">
        <v>504</v>
      </c>
      <c r="G21" s="22">
        <v>1</v>
      </c>
      <c r="H21" s="20">
        <v>15</v>
      </c>
      <c r="I21" s="20">
        <v>15</v>
      </c>
      <c r="J21" s="155" t="s">
        <v>240</v>
      </c>
      <c r="K21" s="155"/>
    </row>
    <row r="22" spans="1:11" ht="21" customHeight="1" x14ac:dyDescent="0.15">
      <c r="A22" s="158"/>
      <c r="B22" s="156" t="s">
        <v>248</v>
      </c>
      <c r="C22" s="156"/>
      <c r="D22" s="155" t="s">
        <v>240</v>
      </c>
      <c r="E22" s="155"/>
      <c r="F22" s="20" t="s">
        <v>240</v>
      </c>
      <c r="G22" s="20" t="s">
        <v>240</v>
      </c>
      <c r="H22" s="20" t="s">
        <v>240</v>
      </c>
      <c r="I22" s="20" t="s">
        <v>240</v>
      </c>
      <c r="J22" s="155" t="s">
        <v>240</v>
      </c>
      <c r="K22" s="155"/>
    </row>
    <row r="23" spans="1:11" ht="21" customHeight="1" x14ac:dyDescent="0.15">
      <c r="A23" s="158"/>
      <c r="B23" s="156" t="s">
        <v>211</v>
      </c>
      <c r="C23" s="156"/>
      <c r="D23" s="155" t="s">
        <v>250</v>
      </c>
      <c r="E23" s="155"/>
      <c r="F23" s="20" t="s">
        <v>74</v>
      </c>
      <c r="G23" s="22">
        <v>1</v>
      </c>
      <c r="H23" s="20">
        <v>15</v>
      </c>
      <c r="I23" s="20">
        <v>15</v>
      </c>
      <c r="J23" s="155" t="s">
        <v>240</v>
      </c>
      <c r="K23" s="155"/>
    </row>
    <row r="24" spans="1:11" ht="21" customHeight="1" x14ac:dyDescent="0.15">
      <c r="A24" s="19" t="s">
        <v>214</v>
      </c>
      <c r="B24" s="156" t="s">
        <v>214</v>
      </c>
      <c r="C24" s="156"/>
      <c r="D24" s="155" t="s">
        <v>216</v>
      </c>
      <c r="E24" s="155"/>
      <c r="F24" s="20" t="s">
        <v>241</v>
      </c>
      <c r="G24" s="32">
        <v>0.90839999999999999</v>
      </c>
      <c r="H24" s="20">
        <v>10</v>
      </c>
      <c r="I24" s="20">
        <v>10</v>
      </c>
      <c r="J24" s="155" t="s">
        <v>240</v>
      </c>
      <c r="K24" s="155"/>
    </row>
    <row r="25" spans="1:11" ht="21" customHeight="1" x14ac:dyDescent="0.15">
      <c r="A25" s="157" t="s">
        <v>218</v>
      </c>
      <c r="B25" s="157"/>
      <c r="C25" s="157"/>
      <c r="D25" s="157"/>
      <c r="E25" s="157"/>
      <c r="F25" s="157"/>
      <c r="G25" s="157"/>
      <c r="H25" s="23" t="s">
        <v>251</v>
      </c>
      <c r="I25" s="19">
        <v>90.19</v>
      </c>
      <c r="J25" s="158" t="s">
        <v>240</v>
      </c>
      <c r="K25" s="158"/>
    </row>
    <row r="26" spans="1:11" ht="17.45" hidden="1" customHeight="1" x14ac:dyDescent="0.15">
      <c r="A26" s="23"/>
      <c r="B26" s="23"/>
      <c r="C26" s="23"/>
      <c r="D26" s="23"/>
      <c r="E26" s="23"/>
      <c r="F26" s="23"/>
      <c r="G26" s="24"/>
      <c r="H26" s="24"/>
      <c r="I26" s="26"/>
      <c r="J26" s="26"/>
      <c r="K26" s="27"/>
    </row>
    <row r="27" spans="1:11" ht="17.100000000000001" customHeight="1" x14ac:dyDescent="0.15">
      <c r="A27" s="25" t="s">
        <v>219</v>
      </c>
      <c r="B27" s="159" t="s">
        <v>252</v>
      </c>
      <c r="C27" s="159"/>
      <c r="D27" s="159"/>
      <c r="E27" s="159"/>
      <c r="F27" s="159"/>
      <c r="G27" s="159"/>
      <c r="H27" s="159"/>
      <c r="I27" s="159"/>
      <c r="J27" s="159"/>
      <c r="K27" s="159"/>
    </row>
    <row r="28" spans="1:11" ht="17.100000000000001" customHeight="1" x14ac:dyDescent="0.15">
      <c r="A28" s="160" t="s">
        <v>253</v>
      </c>
      <c r="B28" s="160"/>
      <c r="C28" s="160"/>
      <c r="D28" s="160"/>
      <c r="E28" s="160"/>
      <c r="F28" s="160"/>
      <c r="G28" s="160"/>
      <c r="H28" s="160"/>
      <c r="I28" s="160"/>
      <c r="J28" s="160"/>
      <c r="K28" s="160"/>
    </row>
    <row r="29" spans="1:11" ht="48.6" customHeight="1" x14ac:dyDescent="0.15">
      <c r="A29" s="160" t="s">
        <v>254</v>
      </c>
      <c r="B29" s="160"/>
      <c r="C29" s="160"/>
      <c r="D29" s="160"/>
      <c r="E29" s="160"/>
      <c r="F29" s="160"/>
      <c r="G29" s="160"/>
      <c r="H29" s="160"/>
      <c r="I29" s="160"/>
      <c r="J29" s="160"/>
      <c r="K29" s="160"/>
    </row>
    <row r="30" spans="1:11" ht="42.6" customHeight="1" x14ac:dyDescent="0.15">
      <c r="A30" s="160" t="s">
        <v>255</v>
      </c>
      <c r="B30" s="160"/>
      <c r="C30" s="160"/>
      <c r="D30" s="160"/>
      <c r="E30" s="160"/>
      <c r="F30" s="160"/>
      <c r="G30" s="160"/>
      <c r="H30" s="160"/>
      <c r="I30" s="160"/>
      <c r="J30" s="160"/>
      <c r="K30" s="160"/>
    </row>
  </sheetData>
  <mergeCells count="72">
    <mergeCell ref="B27:K27"/>
    <mergeCell ref="A28:K28"/>
    <mergeCell ref="A29:K29"/>
    <mergeCell ref="A30:K30"/>
    <mergeCell ref="A9:A10"/>
    <mergeCell ref="A12:A19"/>
    <mergeCell ref="A20:A23"/>
    <mergeCell ref="B12:C14"/>
    <mergeCell ref="B15:C16"/>
    <mergeCell ref="B17:C18"/>
    <mergeCell ref="B24:C24"/>
    <mergeCell ref="D24:E24"/>
    <mergeCell ref="J24:K24"/>
    <mergeCell ref="A25:G25"/>
    <mergeCell ref="J25:K25"/>
    <mergeCell ref="B22:C22"/>
    <mergeCell ref="D22:E22"/>
    <mergeCell ref="J22:K22"/>
    <mergeCell ref="B23:C23"/>
    <mergeCell ref="D23:E23"/>
    <mergeCell ref="J23:K23"/>
    <mergeCell ref="B20:C20"/>
    <mergeCell ref="D20:E20"/>
    <mergeCell ref="J20:K20"/>
    <mergeCell ref="B21:C21"/>
    <mergeCell ref="D21:E21"/>
    <mergeCell ref="J21:K21"/>
    <mergeCell ref="D18:E18"/>
    <mergeCell ref="J18:K18"/>
    <mergeCell ref="B19:C19"/>
    <mergeCell ref="D19:E19"/>
    <mergeCell ref="J19:K19"/>
    <mergeCell ref="D15:E15"/>
    <mergeCell ref="J15:K15"/>
    <mergeCell ref="D16:E16"/>
    <mergeCell ref="J16:K16"/>
    <mergeCell ref="D17:E17"/>
    <mergeCell ref="J17:K17"/>
    <mergeCell ref="D12:E12"/>
    <mergeCell ref="J12:K12"/>
    <mergeCell ref="D13:E13"/>
    <mergeCell ref="J13:K13"/>
    <mergeCell ref="D14:E14"/>
    <mergeCell ref="J14:K14"/>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78680555555555598" header="0.5" footer="0.5"/>
  <pageSetup paperSize="9" scale="95"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2"/>
  <sheetViews>
    <sheetView workbookViewId="0">
      <selection activeCell="K28" sqref="K28:L28"/>
    </sheetView>
  </sheetViews>
  <sheetFormatPr defaultColWidth="9" defaultRowHeight="13.5" x14ac:dyDescent="0.15"/>
  <cols>
    <col min="1" max="1" width="11.5" customWidth="1"/>
    <col min="2" max="2" width="7.375" customWidth="1"/>
    <col min="3" max="3" width="11.75" customWidth="1"/>
    <col min="4" max="4" width="16.75" customWidth="1"/>
    <col min="5" max="5" width="9.75" customWidth="1"/>
    <col min="6" max="6" width="6.75" customWidth="1"/>
    <col min="7" max="7" width="10.375" customWidth="1"/>
    <col min="8" max="8" width="13.5" customWidth="1"/>
    <col min="9" max="9" width="7.75" customWidth="1"/>
    <col min="10" max="10" width="6.5" customWidth="1"/>
    <col min="11" max="11" width="8.375" customWidth="1"/>
    <col min="12" max="12" width="5.625" customWidth="1"/>
    <col min="13" max="13" width="6" customWidth="1"/>
    <col min="14" max="14" width="15.125" customWidth="1"/>
  </cols>
  <sheetData>
    <row r="1" spans="1:14" s="13" customFormat="1" ht="56.65" customHeight="1" x14ac:dyDescent="0.15">
      <c r="A1" s="128" t="s">
        <v>221</v>
      </c>
      <c r="B1" s="128"/>
      <c r="C1" s="128"/>
      <c r="D1" s="128"/>
      <c r="E1" s="128"/>
      <c r="F1" s="128"/>
      <c r="G1" s="128"/>
      <c r="H1" s="128"/>
      <c r="I1" s="128"/>
      <c r="J1" s="128"/>
      <c r="K1" s="128"/>
      <c r="L1" s="128"/>
      <c r="M1" s="128"/>
      <c r="N1" s="128"/>
    </row>
    <row r="2" spans="1:14" s="28" customFormat="1" ht="17.100000000000001" customHeight="1" x14ac:dyDescent="0.15">
      <c r="A2" s="184" t="s">
        <v>140</v>
      </c>
      <c r="B2" s="184"/>
      <c r="C2" s="184" t="s">
        <v>513</v>
      </c>
      <c r="D2" s="184"/>
      <c r="E2" s="184"/>
      <c r="F2" s="184"/>
      <c r="G2" s="184"/>
      <c r="H2" s="184"/>
      <c r="I2" s="184"/>
      <c r="J2" s="184"/>
      <c r="K2" s="184"/>
      <c r="L2" s="184"/>
      <c r="M2" s="184"/>
      <c r="N2" s="184"/>
    </row>
    <row r="3" spans="1:14" s="28" customFormat="1" ht="17.100000000000001" customHeight="1" x14ac:dyDescent="0.15">
      <c r="A3" s="184" t="s">
        <v>141</v>
      </c>
      <c r="B3" s="184"/>
      <c r="C3" s="184"/>
      <c r="D3" s="184"/>
      <c r="E3" s="184"/>
      <c r="F3" s="184"/>
      <c r="G3" s="184"/>
      <c r="H3" s="184" t="s">
        <v>175</v>
      </c>
      <c r="I3" s="184"/>
      <c r="J3" s="184" t="s">
        <v>514</v>
      </c>
      <c r="K3" s="184"/>
      <c r="L3" s="184"/>
      <c r="M3" s="184"/>
      <c r="N3" s="184"/>
    </row>
    <row r="4" spans="1:14" s="28" customFormat="1" ht="15" customHeight="1" x14ac:dyDescent="0.15">
      <c r="A4" s="184" t="s">
        <v>142</v>
      </c>
      <c r="B4" s="184"/>
      <c r="C4" s="184"/>
      <c r="D4" s="184"/>
      <c r="E4" s="184" t="s">
        <v>34</v>
      </c>
      <c r="F4" s="184" t="s">
        <v>176</v>
      </c>
      <c r="G4" s="184"/>
      <c r="H4" s="184" t="s">
        <v>177</v>
      </c>
      <c r="I4" s="184"/>
      <c r="J4" s="184" t="s">
        <v>38</v>
      </c>
      <c r="K4" s="184"/>
      <c r="L4" s="184" t="s">
        <v>178</v>
      </c>
      <c r="M4" s="184"/>
      <c r="N4" s="184" t="s">
        <v>39</v>
      </c>
    </row>
    <row r="5" spans="1:14" s="28" customFormat="1" ht="15" customHeight="1" x14ac:dyDescent="0.15">
      <c r="A5" s="184"/>
      <c r="B5" s="184"/>
      <c r="C5" s="184"/>
      <c r="D5" s="184"/>
      <c r="E5" s="184"/>
      <c r="F5" s="184"/>
      <c r="G5" s="184"/>
      <c r="H5" s="184"/>
      <c r="I5" s="184"/>
      <c r="J5" s="184"/>
      <c r="K5" s="184"/>
      <c r="L5" s="184"/>
      <c r="M5" s="184"/>
      <c r="N5" s="184"/>
    </row>
    <row r="6" spans="1:14" s="28" customFormat="1" ht="18" customHeight="1" x14ac:dyDescent="0.15">
      <c r="A6" s="184"/>
      <c r="B6" s="184"/>
      <c r="C6" s="185" t="s">
        <v>179</v>
      </c>
      <c r="D6" s="185"/>
      <c r="E6" s="29">
        <f>SUM(E7:E8)</f>
        <v>109.72</v>
      </c>
      <c r="F6" s="186">
        <f>SUM(F7:G8)</f>
        <v>109.72</v>
      </c>
      <c r="G6" s="186"/>
      <c r="H6" s="186">
        <f>SUM(H7:I8)</f>
        <v>67.22</v>
      </c>
      <c r="I6" s="186"/>
      <c r="J6" s="184">
        <v>10</v>
      </c>
      <c r="K6" s="184"/>
      <c r="L6" s="187">
        <f>H6/F6</f>
        <v>0.6126503827925629</v>
      </c>
      <c r="M6" s="187"/>
      <c r="N6" s="2">
        <v>6.13</v>
      </c>
    </row>
    <row r="7" spans="1:14" s="28" customFormat="1" ht="18" customHeight="1" x14ac:dyDescent="0.15">
      <c r="A7" s="184"/>
      <c r="B7" s="184"/>
      <c r="C7" s="184" t="s">
        <v>180</v>
      </c>
      <c r="D7" s="184"/>
      <c r="E7" s="29">
        <v>80</v>
      </c>
      <c r="F7" s="186">
        <v>80</v>
      </c>
      <c r="G7" s="186"/>
      <c r="H7" s="186">
        <v>37.5</v>
      </c>
      <c r="I7" s="186"/>
      <c r="J7" s="184" t="s">
        <v>42</v>
      </c>
      <c r="K7" s="184"/>
      <c r="L7" s="184"/>
      <c r="M7" s="184"/>
      <c r="N7" s="2" t="s">
        <v>42</v>
      </c>
    </row>
    <row r="8" spans="1:14" s="28" customFormat="1" ht="18" customHeight="1" x14ac:dyDescent="0.15">
      <c r="A8" s="184"/>
      <c r="B8" s="184"/>
      <c r="C8" s="184" t="s">
        <v>181</v>
      </c>
      <c r="D8" s="184"/>
      <c r="E8" s="29">
        <v>29.72</v>
      </c>
      <c r="F8" s="186">
        <v>29.72</v>
      </c>
      <c r="G8" s="186"/>
      <c r="H8" s="186">
        <v>29.72</v>
      </c>
      <c r="I8" s="186"/>
      <c r="J8" s="184" t="s">
        <v>42</v>
      </c>
      <c r="K8" s="184"/>
      <c r="L8" s="184"/>
      <c r="M8" s="184"/>
      <c r="N8" s="2" t="s">
        <v>42</v>
      </c>
    </row>
    <row r="9" spans="1:14" s="28" customFormat="1" ht="18" customHeight="1" x14ac:dyDescent="0.15">
      <c r="A9" s="184"/>
      <c r="B9" s="184"/>
      <c r="C9" s="184" t="s">
        <v>150</v>
      </c>
      <c r="D9" s="184"/>
      <c r="E9" s="2"/>
      <c r="F9" s="184"/>
      <c r="G9" s="184"/>
      <c r="H9" s="184"/>
      <c r="I9" s="184"/>
      <c r="J9" s="184" t="s">
        <v>42</v>
      </c>
      <c r="K9" s="184"/>
      <c r="L9" s="184"/>
      <c r="M9" s="184"/>
      <c r="N9" s="2" t="s">
        <v>42</v>
      </c>
    </row>
    <row r="10" spans="1:14" s="28" customFormat="1" ht="18" customHeight="1" x14ac:dyDescent="0.15">
      <c r="A10" s="184" t="s">
        <v>182</v>
      </c>
      <c r="B10" s="184" t="s">
        <v>45</v>
      </c>
      <c r="C10" s="184"/>
      <c r="D10" s="184"/>
      <c r="E10" s="184"/>
      <c r="F10" s="184"/>
      <c r="G10" s="184"/>
      <c r="H10" s="184" t="s">
        <v>183</v>
      </c>
      <c r="I10" s="184"/>
      <c r="J10" s="184"/>
      <c r="K10" s="184"/>
      <c r="L10" s="184"/>
      <c r="M10" s="184"/>
      <c r="N10" s="184"/>
    </row>
    <row r="11" spans="1:14" s="28" customFormat="1" ht="105" customHeight="1" x14ac:dyDescent="0.15">
      <c r="A11" s="184"/>
      <c r="B11" s="188" t="s">
        <v>515</v>
      </c>
      <c r="C11" s="188"/>
      <c r="D11" s="188"/>
      <c r="E11" s="188"/>
      <c r="F11" s="188"/>
      <c r="G11" s="188"/>
      <c r="H11" s="188" t="s">
        <v>516</v>
      </c>
      <c r="I11" s="188"/>
      <c r="J11" s="188"/>
      <c r="K11" s="188"/>
      <c r="L11" s="188"/>
      <c r="M11" s="188"/>
      <c r="N11" s="188"/>
    </row>
    <row r="12" spans="1:14" s="28" customFormat="1" ht="21" customHeight="1" x14ac:dyDescent="0.15">
      <c r="A12" s="195" t="s">
        <v>186</v>
      </c>
      <c r="B12" s="2" t="s">
        <v>56</v>
      </c>
      <c r="C12" s="2" t="s">
        <v>57</v>
      </c>
      <c r="D12" s="184" t="s">
        <v>58</v>
      </c>
      <c r="E12" s="184"/>
      <c r="F12" s="184"/>
      <c r="G12" s="2" t="s">
        <v>59</v>
      </c>
      <c r="H12" s="2" t="s">
        <v>60</v>
      </c>
      <c r="I12" s="184" t="s">
        <v>38</v>
      </c>
      <c r="J12" s="184"/>
      <c r="K12" s="184" t="s">
        <v>39</v>
      </c>
      <c r="L12" s="184"/>
      <c r="M12" s="184" t="s">
        <v>61</v>
      </c>
      <c r="N12" s="184"/>
    </row>
    <row r="13" spans="1:14" s="28" customFormat="1" ht="18" customHeight="1" x14ac:dyDescent="0.15">
      <c r="A13" s="195"/>
      <c r="B13" s="184" t="s">
        <v>187</v>
      </c>
      <c r="C13" s="184" t="s">
        <v>188</v>
      </c>
      <c r="D13" s="188" t="s">
        <v>517</v>
      </c>
      <c r="E13" s="188"/>
      <c r="F13" s="188"/>
      <c r="G13" s="2" t="s">
        <v>518</v>
      </c>
      <c r="H13" s="2">
        <v>171</v>
      </c>
      <c r="I13" s="184">
        <v>3.84</v>
      </c>
      <c r="J13" s="184"/>
      <c r="K13" s="184">
        <v>3.84</v>
      </c>
      <c r="L13" s="184"/>
      <c r="M13" s="184"/>
      <c r="N13" s="184"/>
    </row>
    <row r="14" spans="1:14" s="28" customFormat="1" ht="18" customHeight="1" x14ac:dyDescent="0.15">
      <c r="A14" s="195"/>
      <c r="B14" s="184"/>
      <c r="C14" s="184"/>
      <c r="D14" s="188" t="s">
        <v>519</v>
      </c>
      <c r="E14" s="188"/>
      <c r="F14" s="188"/>
      <c r="G14" s="2" t="s">
        <v>65</v>
      </c>
      <c r="H14" s="2" t="s">
        <v>65</v>
      </c>
      <c r="I14" s="184">
        <v>3.92</v>
      </c>
      <c r="J14" s="184"/>
      <c r="K14" s="184">
        <v>3.92</v>
      </c>
      <c r="L14" s="184"/>
      <c r="M14" s="184"/>
      <c r="N14" s="184"/>
    </row>
    <row r="15" spans="1:14" s="28" customFormat="1" ht="18" customHeight="1" x14ac:dyDescent="0.15">
      <c r="A15" s="195"/>
      <c r="B15" s="184"/>
      <c r="C15" s="184"/>
      <c r="D15" s="188" t="s">
        <v>520</v>
      </c>
      <c r="E15" s="188"/>
      <c r="F15" s="188"/>
      <c r="G15" s="2" t="s">
        <v>65</v>
      </c>
      <c r="H15" s="2" t="s">
        <v>65</v>
      </c>
      <c r="I15" s="184">
        <v>3.84</v>
      </c>
      <c r="J15" s="184"/>
      <c r="K15" s="184">
        <v>3.84</v>
      </c>
      <c r="L15" s="184"/>
      <c r="M15" s="184"/>
      <c r="N15" s="184"/>
    </row>
    <row r="16" spans="1:14" s="28" customFormat="1" ht="18" customHeight="1" x14ac:dyDescent="0.15">
      <c r="A16" s="195"/>
      <c r="B16" s="184"/>
      <c r="C16" s="184"/>
      <c r="D16" s="188" t="s">
        <v>521</v>
      </c>
      <c r="E16" s="188"/>
      <c r="F16" s="188"/>
      <c r="G16" s="2" t="s">
        <v>65</v>
      </c>
      <c r="H16" s="2" t="s">
        <v>65</v>
      </c>
      <c r="I16" s="184">
        <v>3.84</v>
      </c>
      <c r="J16" s="184"/>
      <c r="K16" s="184">
        <v>3.84</v>
      </c>
      <c r="L16" s="184"/>
      <c r="M16" s="184"/>
      <c r="N16" s="184"/>
    </row>
    <row r="17" spans="1:14" s="28" customFormat="1" ht="18" customHeight="1" x14ac:dyDescent="0.15">
      <c r="A17" s="195"/>
      <c r="B17" s="184"/>
      <c r="C17" s="184" t="s">
        <v>199</v>
      </c>
      <c r="D17" s="188" t="s">
        <v>522</v>
      </c>
      <c r="E17" s="188"/>
      <c r="F17" s="188"/>
      <c r="G17" s="2" t="s">
        <v>65</v>
      </c>
      <c r="H17" s="2" t="s">
        <v>65</v>
      </c>
      <c r="I17" s="184">
        <v>3.84</v>
      </c>
      <c r="J17" s="184"/>
      <c r="K17" s="184">
        <v>3.84</v>
      </c>
      <c r="L17" s="184"/>
      <c r="M17" s="184"/>
      <c r="N17" s="184"/>
    </row>
    <row r="18" spans="1:14" s="28" customFormat="1" ht="18" customHeight="1" x14ac:dyDescent="0.15">
      <c r="A18" s="195"/>
      <c r="B18" s="184"/>
      <c r="C18" s="184"/>
      <c r="D18" s="188" t="s">
        <v>523</v>
      </c>
      <c r="E18" s="188"/>
      <c r="F18" s="188"/>
      <c r="G18" s="2" t="s">
        <v>65</v>
      </c>
      <c r="H18" s="2" t="s">
        <v>65</v>
      </c>
      <c r="I18" s="184">
        <v>3.84</v>
      </c>
      <c r="J18" s="184"/>
      <c r="K18" s="184">
        <v>3.84</v>
      </c>
      <c r="L18" s="184"/>
      <c r="M18" s="184"/>
      <c r="N18" s="184"/>
    </row>
    <row r="19" spans="1:14" s="28" customFormat="1" ht="18" customHeight="1" x14ac:dyDescent="0.15">
      <c r="A19" s="195"/>
      <c r="B19" s="184"/>
      <c r="C19" s="184"/>
      <c r="D19" s="188" t="s">
        <v>524</v>
      </c>
      <c r="E19" s="188"/>
      <c r="F19" s="188"/>
      <c r="G19" s="2" t="s">
        <v>65</v>
      </c>
      <c r="H19" s="2" t="s">
        <v>65</v>
      </c>
      <c r="I19" s="184">
        <v>3.84</v>
      </c>
      <c r="J19" s="184"/>
      <c r="K19" s="184">
        <v>3.84</v>
      </c>
      <c r="L19" s="184"/>
      <c r="M19" s="184"/>
      <c r="N19" s="184"/>
    </row>
    <row r="20" spans="1:14" s="28" customFormat="1" ht="18" customHeight="1" x14ac:dyDescent="0.15">
      <c r="A20" s="195"/>
      <c r="B20" s="184"/>
      <c r="C20" s="184"/>
      <c r="D20" s="188" t="s">
        <v>525</v>
      </c>
      <c r="E20" s="188"/>
      <c r="F20" s="188"/>
      <c r="G20" s="2" t="s">
        <v>65</v>
      </c>
      <c r="H20" s="2" t="s">
        <v>65</v>
      </c>
      <c r="I20" s="184">
        <v>3.84</v>
      </c>
      <c r="J20" s="184"/>
      <c r="K20" s="184">
        <v>3.84</v>
      </c>
      <c r="L20" s="184"/>
      <c r="M20" s="184"/>
      <c r="N20" s="184"/>
    </row>
    <row r="21" spans="1:14" s="28" customFormat="1" ht="18" customHeight="1" x14ac:dyDescent="0.15">
      <c r="A21" s="195"/>
      <c r="B21" s="184"/>
      <c r="C21" s="184" t="s">
        <v>202</v>
      </c>
      <c r="D21" s="188" t="s">
        <v>526</v>
      </c>
      <c r="E21" s="188"/>
      <c r="F21" s="188"/>
      <c r="G21" s="2" t="s">
        <v>105</v>
      </c>
      <c r="H21" s="2" t="s">
        <v>65</v>
      </c>
      <c r="I21" s="184">
        <v>3.84</v>
      </c>
      <c r="J21" s="184"/>
      <c r="K21" s="184">
        <v>3.84</v>
      </c>
      <c r="L21" s="184"/>
      <c r="M21" s="184"/>
      <c r="N21" s="184"/>
    </row>
    <row r="22" spans="1:14" s="28" customFormat="1" ht="18" customHeight="1" x14ac:dyDescent="0.15">
      <c r="A22" s="195"/>
      <c r="B22" s="184"/>
      <c r="C22" s="184"/>
      <c r="D22" s="188" t="s">
        <v>527</v>
      </c>
      <c r="E22" s="188"/>
      <c r="F22" s="188"/>
      <c r="G22" s="2" t="s">
        <v>105</v>
      </c>
      <c r="H22" s="2" t="s">
        <v>65</v>
      </c>
      <c r="I22" s="184">
        <v>3.84</v>
      </c>
      <c r="J22" s="184"/>
      <c r="K22" s="184">
        <v>3.84</v>
      </c>
      <c r="L22" s="184"/>
      <c r="M22" s="184"/>
      <c r="N22" s="184"/>
    </row>
    <row r="23" spans="1:14" s="28" customFormat="1" ht="18" customHeight="1" x14ac:dyDescent="0.15">
      <c r="A23" s="195"/>
      <c r="B23" s="184"/>
      <c r="C23" s="184"/>
      <c r="D23" s="188" t="s">
        <v>528</v>
      </c>
      <c r="E23" s="188"/>
      <c r="F23" s="188"/>
      <c r="G23" s="2" t="s">
        <v>105</v>
      </c>
      <c r="H23" s="2" t="s">
        <v>65</v>
      </c>
      <c r="I23" s="184">
        <v>3.84</v>
      </c>
      <c r="J23" s="184"/>
      <c r="K23" s="184">
        <v>3.84</v>
      </c>
      <c r="L23" s="184"/>
      <c r="M23" s="184"/>
      <c r="N23" s="184"/>
    </row>
    <row r="24" spans="1:14" s="28" customFormat="1" ht="18" customHeight="1" x14ac:dyDescent="0.15">
      <c r="A24" s="195"/>
      <c r="B24" s="184"/>
      <c r="C24" s="184"/>
      <c r="D24" s="188" t="s">
        <v>529</v>
      </c>
      <c r="E24" s="188"/>
      <c r="F24" s="188"/>
      <c r="G24" s="2" t="s">
        <v>105</v>
      </c>
      <c r="H24" s="2" t="s">
        <v>65</v>
      </c>
      <c r="I24" s="184">
        <v>3.84</v>
      </c>
      <c r="J24" s="184"/>
      <c r="K24" s="184">
        <v>3.84</v>
      </c>
      <c r="L24" s="184"/>
      <c r="M24" s="184"/>
      <c r="N24" s="184"/>
    </row>
    <row r="25" spans="1:14" s="28" customFormat="1" ht="18" customHeight="1" x14ac:dyDescent="0.15">
      <c r="A25" s="195"/>
      <c r="B25" s="184"/>
      <c r="C25" s="2" t="s">
        <v>204</v>
      </c>
      <c r="D25" s="188" t="s">
        <v>108</v>
      </c>
      <c r="E25" s="188"/>
      <c r="F25" s="188"/>
      <c r="G25" s="2" t="s">
        <v>205</v>
      </c>
      <c r="H25" s="2" t="s">
        <v>65</v>
      </c>
      <c r="I25" s="184">
        <v>3.84</v>
      </c>
      <c r="J25" s="184"/>
      <c r="K25" s="184">
        <v>3.84</v>
      </c>
      <c r="L25" s="184"/>
      <c r="M25" s="184"/>
      <c r="N25" s="184"/>
    </row>
    <row r="26" spans="1:14" s="28" customFormat="1" ht="93" customHeight="1" x14ac:dyDescent="0.15">
      <c r="A26" s="195"/>
      <c r="B26" s="2" t="s">
        <v>206</v>
      </c>
      <c r="C26" s="2" t="s">
        <v>207</v>
      </c>
      <c r="D26" s="188" t="s">
        <v>530</v>
      </c>
      <c r="E26" s="188"/>
      <c r="F26" s="188"/>
      <c r="G26" s="2" t="s">
        <v>531</v>
      </c>
      <c r="H26" s="2" t="s">
        <v>532</v>
      </c>
      <c r="I26" s="184">
        <v>30</v>
      </c>
      <c r="J26" s="184"/>
      <c r="K26" s="184">
        <v>0</v>
      </c>
      <c r="L26" s="184"/>
      <c r="M26" s="189" t="s">
        <v>533</v>
      </c>
      <c r="N26" s="188"/>
    </row>
    <row r="27" spans="1:14" s="28" customFormat="1" ht="30" customHeight="1" x14ac:dyDescent="0.15">
      <c r="A27" s="195"/>
      <c r="B27" s="2" t="s">
        <v>214</v>
      </c>
      <c r="C27" s="2" t="s">
        <v>215</v>
      </c>
      <c r="D27" s="188" t="s">
        <v>534</v>
      </c>
      <c r="E27" s="188"/>
      <c r="F27" s="188"/>
      <c r="G27" s="2" t="s">
        <v>134</v>
      </c>
      <c r="H27" s="30">
        <v>0.98</v>
      </c>
      <c r="I27" s="184">
        <v>10</v>
      </c>
      <c r="J27" s="184"/>
      <c r="K27" s="184">
        <v>10</v>
      </c>
      <c r="L27" s="184"/>
      <c r="M27" s="184"/>
      <c r="N27" s="184"/>
    </row>
    <row r="28" spans="1:14" s="28" customFormat="1" ht="18" customHeight="1" x14ac:dyDescent="0.15">
      <c r="A28" s="184" t="s">
        <v>218</v>
      </c>
      <c r="B28" s="184"/>
      <c r="C28" s="184"/>
      <c r="D28" s="184"/>
      <c r="E28" s="184"/>
      <c r="F28" s="184"/>
      <c r="G28" s="184"/>
      <c r="H28" s="184"/>
      <c r="I28" s="184">
        <v>100</v>
      </c>
      <c r="J28" s="184"/>
      <c r="K28" s="184">
        <f>SUM(K13:K27)+N6</f>
        <v>66.13000000000001</v>
      </c>
      <c r="L28" s="184"/>
      <c r="M28" s="190"/>
      <c r="N28" s="190"/>
    </row>
    <row r="29" spans="1:14" s="28" customFormat="1" ht="18" customHeight="1" x14ac:dyDescent="0.15">
      <c r="A29" s="31" t="s">
        <v>219</v>
      </c>
      <c r="B29" s="191" t="s">
        <v>252</v>
      </c>
      <c r="C29" s="192"/>
      <c r="D29" s="192"/>
      <c r="E29" s="192"/>
      <c r="F29" s="192"/>
      <c r="G29" s="192"/>
      <c r="H29" s="192"/>
      <c r="I29" s="192"/>
      <c r="J29" s="192"/>
      <c r="K29" s="192"/>
      <c r="L29" s="192"/>
      <c r="M29" s="192"/>
      <c r="N29" s="193"/>
    </row>
    <row r="30" spans="1:14" s="28" customFormat="1" ht="18" customHeight="1" x14ac:dyDescent="0.15">
      <c r="A30" s="194" t="s">
        <v>253</v>
      </c>
      <c r="B30" s="194"/>
      <c r="C30" s="194"/>
      <c r="D30" s="194"/>
      <c r="E30" s="194"/>
      <c r="F30" s="194"/>
      <c r="G30" s="194"/>
      <c r="H30" s="194"/>
      <c r="I30" s="194"/>
      <c r="J30" s="194"/>
      <c r="K30" s="194"/>
      <c r="L30" s="194"/>
      <c r="M30" s="194"/>
      <c r="N30" s="194"/>
    </row>
    <row r="31" spans="1:14" s="28" customFormat="1" ht="51.95" customHeight="1" x14ac:dyDescent="0.15">
      <c r="A31" s="194" t="s">
        <v>254</v>
      </c>
      <c r="B31" s="194"/>
      <c r="C31" s="194"/>
      <c r="D31" s="194"/>
      <c r="E31" s="194"/>
      <c r="F31" s="194"/>
      <c r="G31" s="194"/>
      <c r="H31" s="194"/>
      <c r="I31" s="194"/>
      <c r="J31" s="194"/>
      <c r="K31" s="194"/>
      <c r="L31" s="194"/>
      <c r="M31" s="194"/>
      <c r="N31" s="194"/>
    </row>
    <row r="32" spans="1:14" s="28" customFormat="1" ht="41.1" customHeight="1" x14ac:dyDescent="0.15">
      <c r="A32" s="194" t="s">
        <v>255</v>
      </c>
      <c r="B32" s="194"/>
      <c r="C32" s="194"/>
      <c r="D32" s="194"/>
      <c r="E32" s="194"/>
      <c r="F32" s="194"/>
      <c r="G32" s="194"/>
      <c r="H32" s="194"/>
      <c r="I32" s="194"/>
      <c r="J32" s="194"/>
      <c r="K32" s="194"/>
      <c r="L32" s="194"/>
      <c r="M32" s="194"/>
      <c r="N32" s="194"/>
    </row>
  </sheetData>
  <mergeCells count="117">
    <mergeCell ref="A30:N30"/>
    <mergeCell ref="A31:N31"/>
    <mergeCell ref="A32:N32"/>
    <mergeCell ref="A10:A11"/>
    <mergeCell ref="A12:A27"/>
    <mergeCell ref="B13:B25"/>
    <mergeCell ref="C13:C16"/>
    <mergeCell ref="C17:C20"/>
    <mergeCell ref="C21:C24"/>
    <mergeCell ref="D27:F27"/>
    <mergeCell ref="I27:J27"/>
    <mergeCell ref="K27:L27"/>
    <mergeCell ref="M27:N27"/>
    <mergeCell ref="A28:H28"/>
    <mergeCell ref="I28:J28"/>
    <mergeCell ref="K28:L28"/>
    <mergeCell ref="M28:N28"/>
    <mergeCell ref="B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40" type="noConversion"/>
  <printOptions horizontalCentered="1"/>
  <pageMargins left="0.75138888888888899" right="0.75138888888888899" top="1" bottom="0.78680555555555598" header="0.5" footer="0.5"/>
  <pageSetup paperSize="9" scale="9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8"/>
  <sheetViews>
    <sheetView topLeftCell="A3" workbookViewId="0">
      <selection activeCell="B25" sqref="B25:K25"/>
    </sheetView>
  </sheetViews>
  <sheetFormatPr defaultColWidth="9" defaultRowHeight="13.5" x14ac:dyDescent="0.1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9.1" customHeight="1" x14ac:dyDescent="0.15">
      <c r="A1" s="128" t="s">
        <v>221</v>
      </c>
      <c r="B1" s="128"/>
      <c r="C1" s="128"/>
      <c r="D1" s="128"/>
      <c r="E1" s="128"/>
      <c r="F1" s="128"/>
      <c r="G1" s="128"/>
      <c r="H1" s="128"/>
      <c r="I1" s="128"/>
      <c r="J1" s="128"/>
      <c r="K1" s="128"/>
    </row>
    <row r="2" spans="1:11" ht="21" customHeight="1" x14ac:dyDescent="0.15">
      <c r="A2" s="14" t="s">
        <v>222</v>
      </c>
      <c r="B2" s="149" t="s">
        <v>535</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4" customHeight="1" x14ac:dyDescent="0.15">
      <c r="A6" s="150" t="s">
        <v>179</v>
      </c>
      <c r="B6" s="150"/>
      <c r="C6" s="16">
        <f>SUM(C7:C8)</f>
        <v>541.97</v>
      </c>
      <c r="D6" s="151">
        <f>SUM(D7:E8)</f>
        <v>541.97</v>
      </c>
      <c r="E6" s="151"/>
      <c r="F6" s="151">
        <f>SUM(F7:G8)</f>
        <v>500</v>
      </c>
      <c r="G6" s="151"/>
      <c r="H6" s="17">
        <f t="shared" ref="H6:H8" si="0">F6/D6</f>
        <v>0.92256028931490663</v>
      </c>
      <c r="I6" s="149">
        <v>10</v>
      </c>
      <c r="J6" s="149"/>
      <c r="K6" s="14">
        <v>9.1999999999999993</v>
      </c>
    </row>
    <row r="7" spans="1:11" ht="24" customHeight="1" x14ac:dyDescent="0.15">
      <c r="A7" s="152" t="s">
        <v>180</v>
      </c>
      <c r="B7" s="152"/>
      <c r="C7" s="16">
        <v>491</v>
      </c>
      <c r="D7" s="151">
        <v>491</v>
      </c>
      <c r="E7" s="151"/>
      <c r="F7" s="151">
        <v>449.03</v>
      </c>
      <c r="G7" s="151"/>
      <c r="H7" s="17">
        <f t="shared" si="0"/>
        <v>0.91452138492871682</v>
      </c>
      <c r="I7" s="149"/>
      <c r="J7" s="149"/>
      <c r="K7" s="14"/>
    </row>
    <row r="8" spans="1:11" ht="24" customHeight="1" x14ac:dyDescent="0.15">
      <c r="A8" s="152" t="s">
        <v>181</v>
      </c>
      <c r="B8" s="152"/>
      <c r="C8" s="16">
        <v>50.97</v>
      </c>
      <c r="D8" s="151">
        <v>50.97</v>
      </c>
      <c r="E8" s="151"/>
      <c r="F8" s="151">
        <v>50.97</v>
      </c>
      <c r="G8" s="151"/>
      <c r="H8" s="17">
        <f t="shared" si="0"/>
        <v>1</v>
      </c>
      <c r="I8" s="149"/>
      <c r="J8" s="149"/>
      <c r="K8" s="14"/>
    </row>
    <row r="9" spans="1:11" ht="24" customHeight="1" x14ac:dyDescent="0.15">
      <c r="A9" s="153" t="s">
        <v>182</v>
      </c>
      <c r="B9" s="153" t="s">
        <v>45</v>
      </c>
      <c r="C9" s="153"/>
      <c r="D9" s="153"/>
      <c r="E9" s="153"/>
      <c r="F9" s="153" t="s">
        <v>183</v>
      </c>
      <c r="G9" s="153"/>
      <c r="H9" s="153"/>
      <c r="I9" s="153"/>
      <c r="J9" s="153"/>
      <c r="K9" s="153"/>
    </row>
    <row r="10" spans="1:11" ht="56.1" customHeight="1" x14ac:dyDescent="0.15">
      <c r="A10" s="153"/>
      <c r="B10" s="154" t="s">
        <v>536</v>
      </c>
      <c r="C10" s="154"/>
      <c r="D10" s="154"/>
      <c r="E10" s="154"/>
      <c r="F10" s="154" t="s">
        <v>240</v>
      </c>
      <c r="G10" s="154"/>
      <c r="H10" s="154"/>
      <c r="I10" s="154"/>
      <c r="J10" s="154"/>
      <c r="K10" s="154"/>
    </row>
    <row r="11" spans="1:11" ht="21.95" customHeight="1" x14ac:dyDescent="0.15">
      <c r="A11" s="18" t="s">
        <v>56</v>
      </c>
      <c r="B11" s="153" t="s">
        <v>57</v>
      </c>
      <c r="C11" s="153"/>
      <c r="D11" s="153" t="s">
        <v>58</v>
      </c>
      <c r="E11" s="153"/>
      <c r="F11" s="18" t="s">
        <v>59</v>
      </c>
      <c r="G11" s="18" t="s">
        <v>60</v>
      </c>
      <c r="H11" s="18" t="s">
        <v>233</v>
      </c>
      <c r="I11" s="18" t="s">
        <v>234</v>
      </c>
      <c r="J11" s="153" t="s">
        <v>61</v>
      </c>
      <c r="K11" s="153"/>
    </row>
    <row r="12" spans="1:11" ht="21.95" customHeight="1" x14ac:dyDescent="0.15">
      <c r="A12" s="158" t="s">
        <v>187</v>
      </c>
      <c r="B12" s="156" t="s">
        <v>188</v>
      </c>
      <c r="C12" s="156"/>
      <c r="D12" s="155" t="s">
        <v>537</v>
      </c>
      <c r="E12" s="155"/>
      <c r="F12" s="20" t="s">
        <v>538</v>
      </c>
      <c r="G12" s="20" t="s">
        <v>538</v>
      </c>
      <c r="H12" s="20">
        <v>9</v>
      </c>
      <c r="I12" s="20">
        <v>9</v>
      </c>
      <c r="J12" s="155" t="s">
        <v>240</v>
      </c>
      <c r="K12" s="155"/>
    </row>
    <row r="13" spans="1:11" ht="21.95" customHeight="1" x14ac:dyDescent="0.15">
      <c r="A13" s="158"/>
      <c r="B13" s="156" t="s">
        <v>199</v>
      </c>
      <c r="C13" s="156"/>
      <c r="D13" s="155" t="s">
        <v>539</v>
      </c>
      <c r="E13" s="155"/>
      <c r="F13" s="20" t="s">
        <v>540</v>
      </c>
      <c r="G13" s="22">
        <v>1</v>
      </c>
      <c r="H13" s="20">
        <v>8</v>
      </c>
      <c r="I13" s="20">
        <v>8</v>
      </c>
      <c r="J13" s="155" t="s">
        <v>240</v>
      </c>
      <c r="K13" s="155"/>
    </row>
    <row r="14" spans="1:11" ht="21.95" customHeight="1" x14ac:dyDescent="0.15">
      <c r="A14" s="158"/>
      <c r="B14" s="156"/>
      <c r="C14" s="156"/>
      <c r="D14" s="155" t="s">
        <v>541</v>
      </c>
      <c r="E14" s="155"/>
      <c r="F14" s="20" t="s">
        <v>542</v>
      </c>
      <c r="G14" s="22">
        <v>1</v>
      </c>
      <c r="H14" s="20">
        <v>8</v>
      </c>
      <c r="I14" s="20">
        <v>8</v>
      </c>
      <c r="J14" s="155" t="s">
        <v>240</v>
      </c>
      <c r="K14" s="155"/>
    </row>
    <row r="15" spans="1:11" ht="21.95" customHeight="1" x14ac:dyDescent="0.15">
      <c r="A15" s="158"/>
      <c r="B15" s="156" t="s">
        <v>202</v>
      </c>
      <c r="C15" s="156"/>
      <c r="D15" s="155" t="s">
        <v>543</v>
      </c>
      <c r="E15" s="155"/>
      <c r="F15" s="20" t="s">
        <v>105</v>
      </c>
      <c r="G15" s="22">
        <v>1</v>
      </c>
      <c r="H15" s="20">
        <v>9</v>
      </c>
      <c r="I15" s="20">
        <v>9</v>
      </c>
      <c r="J15" s="155" t="s">
        <v>240</v>
      </c>
      <c r="K15" s="155"/>
    </row>
    <row r="16" spans="1:11" ht="21.95" customHeight="1" x14ac:dyDescent="0.15">
      <c r="A16" s="158"/>
      <c r="B16" s="156" t="s">
        <v>204</v>
      </c>
      <c r="C16" s="156"/>
      <c r="D16" s="155" t="s">
        <v>108</v>
      </c>
      <c r="E16" s="155"/>
      <c r="F16" s="20" t="s">
        <v>205</v>
      </c>
      <c r="G16" s="22">
        <v>1</v>
      </c>
      <c r="H16" s="20">
        <v>8</v>
      </c>
      <c r="I16" s="20">
        <v>8</v>
      </c>
      <c r="J16" s="155" t="s">
        <v>240</v>
      </c>
      <c r="K16" s="155"/>
    </row>
    <row r="17" spans="1:11" ht="21.95" customHeight="1" x14ac:dyDescent="0.15">
      <c r="A17" s="158"/>
      <c r="B17" s="156"/>
      <c r="C17" s="156"/>
      <c r="D17" s="155" t="s">
        <v>544</v>
      </c>
      <c r="E17" s="155"/>
      <c r="F17" s="20" t="s">
        <v>545</v>
      </c>
      <c r="G17" s="22">
        <v>1</v>
      </c>
      <c r="H17" s="20">
        <v>8</v>
      </c>
      <c r="I17" s="20">
        <v>8</v>
      </c>
      <c r="J17" s="155" t="s">
        <v>240</v>
      </c>
      <c r="K17" s="155"/>
    </row>
    <row r="18" spans="1:11" ht="21.95" customHeight="1" x14ac:dyDescent="0.15">
      <c r="A18" s="158" t="s">
        <v>206</v>
      </c>
      <c r="B18" s="156" t="s">
        <v>244</v>
      </c>
      <c r="C18" s="156"/>
      <c r="D18" s="155" t="s">
        <v>240</v>
      </c>
      <c r="E18" s="155"/>
      <c r="F18" s="20" t="s">
        <v>240</v>
      </c>
      <c r="G18" s="20" t="s">
        <v>240</v>
      </c>
      <c r="H18" s="20" t="s">
        <v>240</v>
      </c>
      <c r="I18" s="20" t="s">
        <v>240</v>
      </c>
      <c r="J18" s="155" t="s">
        <v>240</v>
      </c>
      <c r="K18" s="155"/>
    </row>
    <row r="19" spans="1:11" ht="21.95" customHeight="1" x14ac:dyDescent="0.15">
      <c r="A19" s="158"/>
      <c r="B19" s="156" t="s">
        <v>207</v>
      </c>
      <c r="C19" s="156"/>
      <c r="D19" s="155" t="s">
        <v>546</v>
      </c>
      <c r="E19" s="155"/>
      <c r="F19" s="20" t="s">
        <v>209</v>
      </c>
      <c r="G19" s="22">
        <v>1</v>
      </c>
      <c r="H19" s="20">
        <v>15</v>
      </c>
      <c r="I19" s="20">
        <v>15</v>
      </c>
      <c r="J19" s="155" t="s">
        <v>240</v>
      </c>
      <c r="K19" s="155"/>
    </row>
    <row r="20" spans="1:11" ht="21.95" customHeight="1" x14ac:dyDescent="0.15">
      <c r="A20" s="158"/>
      <c r="B20" s="156" t="s">
        <v>248</v>
      </c>
      <c r="C20" s="156"/>
      <c r="D20" s="155" t="s">
        <v>240</v>
      </c>
      <c r="E20" s="155"/>
      <c r="F20" s="20" t="s">
        <v>240</v>
      </c>
      <c r="G20" s="20" t="s">
        <v>240</v>
      </c>
      <c r="H20" s="20" t="s">
        <v>240</v>
      </c>
      <c r="I20" s="20" t="s">
        <v>240</v>
      </c>
      <c r="J20" s="155" t="s">
        <v>240</v>
      </c>
      <c r="K20" s="155"/>
    </row>
    <row r="21" spans="1:11" ht="21.95" customHeight="1" x14ac:dyDescent="0.15">
      <c r="A21" s="158"/>
      <c r="B21" s="156" t="s">
        <v>211</v>
      </c>
      <c r="C21" s="156"/>
      <c r="D21" s="155" t="s">
        <v>547</v>
      </c>
      <c r="E21" s="155"/>
      <c r="F21" s="20" t="s">
        <v>74</v>
      </c>
      <c r="G21" s="22">
        <v>1</v>
      </c>
      <c r="H21" s="20">
        <v>15</v>
      </c>
      <c r="I21" s="20">
        <v>15</v>
      </c>
      <c r="J21" s="155" t="s">
        <v>240</v>
      </c>
      <c r="K21" s="155"/>
    </row>
    <row r="22" spans="1:11" ht="21.95" customHeight="1" x14ac:dyDescent="0.15">
      <c r="A22" s="19" t="s">
        <v>214</v>
      </c>
      <c r="B22" s="156" t="s">
        <v>214</v>
      </c>
      <c r="C22" s="156"/>
      <c r="D22" s="155" t="s">
        <v>216</v>
      </c>
      <c r="E22" s="155"/>
      <c r="F22" s="20" t="s">
        <v>241</v>
      </c>
      <c r="G22" s="22">
        <v>0.96</v>
      </c>
      <c r="H22" s="20">
        <v>10</v>
      </c>
      <c r="I22" s="20">
        <v>10</v>
      </c>
      <c r="J22" s="155" t="s">
        <v>240</v>
      </c>
      <c r="K22" s="155"/>
    </row>
    <row r="23" spans="1:11" ht="21.95" customHeight="1" x14ac:dyDescent="0.15">
      <c r="A23" s="157" t="s">
        <v>218</v>
      </c>
      <c r="B23" s="157"/>
      <c r="C23" s="157"/>
      <c r="D23" s="157"/>
      <c r="E23" s="157"/>
      <c r="F23" s="157"/>
      <c r="G23" s="157"/>
      <c r="H23" s="23" t="s">
        <v>251</v>
      </c>
      <c r="I23" s="19">
        <f>SUM(I12:I22)+K6</f>
        <v>99.2</v>
      </c>
      <c r="J23" s="158" t="s">
        <v>240</v>
      </c>
      <c r="K23" s="158"/>
    </row>
    <row r="24" spans="1:11" ht="17.45" hidden="1" customHeight="1" x14ac:dyDescent="0.15">
      <c r="A24" s="23"/>
      <c r="B24" s="23"/>
      <c r="C24" s="23"/>
      <c r="D24" s="23"/>
      <c r="E24" s="23"/>
      <c r="F24" s="23"/>
      <c r="G24" s="24"/>
      <c r="H24" s="24"/>
      <c r="I24" s="26"/>
      <c r="J24" s="26"/>
      <c r="K24" s="27"/>
    </row>
    <row r="25" spans="1:11" ht="18" customHeight="1" x14ac:dyDescent="0.15">
      <c r="A25" s="25" t="s">
        <v>219</v>
      </c>
      <c r="B25" s="159" t="s">
        <v>252</v>
      </c>
      <c r="C25" s="159"/>
      <c r="D25" s="159"/>
      <c r="E25" s="159"/>
      <c r="F25" s="159"/>
      <c r="G25" s="159"/>
      <c r="H25" s="159"/>
      <c r="I25" s="159"/>
      <c r="J25" s="159"/>
      <c r="K25" s="159"/>
    </row>
    <row r="26" spans="1:11" ht="18" customHeight="1" x14ac:dyDescent="0.15">
      <c r="A26" s="160" t="s">
        <v>253</v>
      </c>
      <c r="B26" s="160"/>
      <c r="C26" s="160"/>
      <c r="D26" s="160"/>
      <c r="E26" s="160"/>
      <c r="F26" s="160"/>
      <c r="G26" s="160"/>
      <c r="H26" s="160"/>
      <c r="I26" s="160"/>
      <c r="J26" s="160"/>
      <c r="K26" s="160"/>
    </row>
    <row r="27" spans="1:11" ht="48.6" customHeight="1" x14ac:dyDescent="0.15">
      <c r="A27" s="160" t="s">
        <v>254</v>
      </c>
      <c r="B27" s="160"/>
      <c r="C27" s="160"/>
      <c r="D27" s="160"/>
      <c r="E27" s="160"/>
      <c r="F27" s="160"/>
      <c r="G27" s="160"/>
      <c r="H27" s="160"/>
      <c r="I27" s="160"/>
      <c r="J27" s="160"/>
      <c r="K27" s="160"/>
    </row>
    <row r="28" spans="1:11" ht="42.6" customHeight="1" x14ac:dyDescent="0.15">
      <c r="A28" s="160" t="s">
        <v>255</v>
      </c>
      <c r="B28" s="160"/>
      <c r="C28" s="160"/>
      <c r="D28" s="160"/>
      <c r="E28" s="160"/>
      <c r="F28" s="160"/>
      <c r="G28" s="160"/>
      <c r="H28" s="160"/>
      <c r="I28" s="160"/>
      <c r="J28" s="160"/>
      <c r="K28" s="160"/>
    </row>
  </sheetData>
  <mergeCells count="68">
    <mergeCell ref="A28:K28"/>
    <mergeCell ref="A9:A10"/>
    <mergeCell ref="A12:A17"/>
    <mergeCell ref="A18:A21"/>
    <mergeCell ref="B13:C14"/>
    <mergeCell ref="B16:C17"/>
    <mergeCell ref="A23:G23"/>
    <mergeCell ref="J23:K23"/>
    <mergeCell ref="B25:K25"/>
    <mergeCell ref="A26:K26"/>
    <mergeCell ref="A27:K27"/>
    <mergeCell ref="B21:C21"/>
    <mergeCell ref="D21:E21"/>
    <mergeCell ref="J21:K21"/>
    <mergeCell ref="B22:C22"/>
    <mergeCell ref="D22:E22"/>
    <mergeCell ref="J22:K22"/>
    <mergeCell ref="B19:C19"/>
    <mergeCell ref="D19:E19"/>
    <mergeCell ref="J19:K19"/>
    <mergeCell ref="B20:C20"/>
    <mergeCell ref="D20:E20"/>
    <mergeCell ref="J20:K20"/>
    <mergeCell ref="D16:E16"/>
    <mergeCell ref="J16:K16"/>
    <mergeCell ref="D17:E17"/>
    <mergeCell ref="J17:K17"/>
    <mergeCell ref="B18:C18"/>
    <mergeCell ref="D18:E18"/>
    <mergeCell ref="J18:K18"/>
    <mergeCell ref="D14:E14"/>
    <mergeCell ref="J14:K14"/>
    <mergeCell ref="B15:C15"/>
    <mergeCell ref="D15:E15"/>
    <mergeCell ref="J15:K15"/>
    <mergeCell ref="B12:C12"/>
    <mergeCell ref="D12:E12"/>
    <mergeCell ref="J12:K12"/>
    <mergeCell ref="D13:E13"/>
    <mergeCell ref="J13:K13"/>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78680555555555598" header="0.5" footer="0.5"/>
  <pageSetup paperSize="9" scale="9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8"/>
  <sheetViews>
    <sheetView topLeftCell="A13" workbookViewId="0">
      <selection activeCell="I23" sqref="I23"/>
    </sheetView>
  </sheetViews>
  <sheetFormatPr defaultColWidth="9" defaultRowHeight="13.5" x14ac:dyDescent="0.15"/>
  <cols>
    <col min="1" max="1" width="13.375" customWidth="1"/>
    <col min="2" max="2" width="7.375" customWidth="1"/>
    <col min="3" max="3" width="11.75" customWidth="1"/>
    <col min="4" max="4" width="16.75" customWidth="1"/>
    <col min="5" max="5" width="11.125" customWidth="1"/>
    <col min="6" max="6" width="14.5" customWidth="1"/>
    <col min="7" max="7" width="11.25" customWidth="1"/>
    <col min="8" max="8" width="13.5" customWidth="1"/>
    <col min="9" max="9" width="12.875" customWidth="1"/>
    <col min="10" max="10" width="6.5" customWidth="1"/>
    <col min="11" max="11" width="16.5" customWidth="1"/>
  </cols>
  <sheetData>
    <row r="1" spans="1:11" s="13" customFormat="1" ht="56.65" customHeight="1" x14ac:dyDescent="0.15">
      <c r="A1" s="128" t="s">
        <v>221</v>
      </c>
      <c r="B1" s="128"/>
      <c r="C1" s="128"/>
      <c r="D1" s="128"/>
      <c r="E1" s="128"/>
      <c r="F1" s="128"/>
      <c r="G1" s="128"/>
      <c r="H1" s="128"/>
      <c r="I1" s="128"/>
      <c r="J1" s="128"/>
      <c r="K1" s="128"/>
    </row>
    <row r="2" spans="1:11" ht="21" customHeight="1" x14ac:dyDescent="0.15">
      <c r="A2" s="14" t="s">
        <v>222</v>
      </c>
      <c r="B2" s="149" t="s">
        <v>548</v>
      </c>
      <c r="C2" s="149"/>
      <c r="D2" s="149"/>
      <c r="E2" s="149"/>
      <c r="F2" s="149"/>
      <c r="G2" s="149"/>
      <c r="H2" s="149"/>
      <c r="I2" s="149"/>
      <c r="J2" s="149"/>
      <c r="K2" s="149"/>
    </row>
    <row r="3" spans="1:11" ht="21" customHeight="1" x14ac:dyDescent="0.15">
      <c r="A3" s="14" t="s">
        <v>224</v>
      </c>
      <c r="B3" s="149" t="s">
        <v>225</v>
      </c>
      <c r="C3" s="149"/>
      <c r="D3" s="149"/>
      <c r="E3" s="14" t="s">
        <v>226</v>
      </c>
      <c r="F3" s="149" t="s">
        <v>225</v>
      </c>
      <c r="G3" s="149"/>
      <c r="H3" s="149"/>
      <c r="I3" s="149"/>
      <c r="J3" s="149"/>
      <c r="K3" s="149"/>
    </row>
    <row r="4" spans="1:11" ht="21" customHeight="1" x14ac:dyDescent="0.15">
      <c r="A4" s="149" t="s">
        <v>142</v>
      </c>
      <c r="B4" s="149"/>
      <c r="C4" s="149"/>
      <c r="D4" s="149"/>
      <c r="E4" s="149"/>
      <c r="F4" s="149"/>
      <c r="G4" s="149"/>
      <c r="H4" s="149"/>
      <c r="I4" s="149"/>
      <c r="J4" s="149"/>
      <c r="K4" s="149"/>
    </row>
    <row r="5" spans="1:11" ht="24" customHeight="1" x14ac:dyDescent="0.15">
      <c r="A5" s="149"/>
      <c r="B5" s="149"/>
      <c r="C5" s="15" t="s">
        <v>227</v>
      </c>
      <c r="D5" s="149" t="s">
        <v>228</v>
      </c>
      <c r="E5" s="149"/>
      <c r="F5" s="149" t="s">
        <v>229</v>
      </c>
      <c r="G5" s="149"/>
      <c r="H5" s="14" t="s">
        <v>230</v>
      </c>
      <c r="I5" s="149" t="s">
        <v>38</v>
      </c>
      <c r="J5" s="149"/>
      <c r="K5" s="14" t="s">
        <v>39</v>
      </c>
    </row>
    <row r="6" spans="1:11" ht="26.1" customHeight="1" x14ac:dyDescent="0.15">
      <c r="A6" s="150" t="s">
        <v>179</v>
      </c>
      <c r="B6" s="150"/>
      <c r="C6" s="16">
        <f>SUM(C7:C8)</f>
        <v>60</v>
      </c>
      <c r="D6" s="151">
        <f>SUM(D7:E8)</f>
        <v>60</v>
      </c>
      <c r="E6" s="151"/>
      <c r="F6" s="151">
        <f>SUM(F7:G8)</f>
        <v>60</v>
      </c>
      <c r="G6" s="151"/>
      <c r="H6" s="17">
        <f>F6/D6</f>
        <v>1</v>
      </c>
      <c r="I6" s="149">
        <v>10</v>
      </c>
      <c r="J6" s="149"/>
      <c r="K6" s="14">
        <v>10</v>
      </c>
    </row>
    <row r="7" spans="1:11" ht="26.1" customHeight="1" x14ac:dyDescent="0.15">
      <c r="A7" s="152" t="s">
        <v>180</v>
      </c>
      <c r="B7" s="152"/>
      <c r="C7" s="16">
        <v>60</v>
      </c>
      <c r="D7" s="151">
        <v>60</v>
      </c>
      <c r="E7" s="151"/>
      <c r="F7" s="151">
        <v>60</v>
      </c>
      <c r="G7" s="151"/>
      <c r="H7" s="17">
        <f>F7/D7</f>
        <v>1</v>
      </c>
      <c r="I7" s="149"/>
      <c r="J7" s="149"/>
      <c r="K7" s="14"/>
    </row>
    <row r="8" spans="1:11" ht="26.1" customHeight="1" x14ac:dyDescent="0.15">
      <c r="A8" s="152" t="s">
        <v>181</v>
      </c>
      <c r="B8" s="152"/>
      <c r="C8" s="16"/>
      <c r="D8" s="151"/>
      <c r="E8" s="151"/>
      <c r="F8" s="151"/>
      <c r="G8" s="151"/>
      <c r="H8" s="17"/>
      <c r="I8" s="149"/>
      <c r="J8" s="149"/>
      <c r="K8" s="14"/>
    </row>
    <row r="9" spans="1:11" ht="26.1" customHeight="1" x14ac:dyDescent="0.15">
      <c r="A9" s="153" t="s">
        <v>182</v>
      </c>
      <c r="B9" s="153" t="s">
        <v>45</v>
      </c>
      <c r="C9" s="153"/>
      <c r="D9" s="153"/>
      <c r="E9" s="153"/>
      <c r="F9" s="153" t="s">
        <v>183</v>
      </c>
      <c r="G9" s="153"/>
      <c r="H9" s="153"/>
      <c r="I9" s="153"/>
      <c r="J9" s="153"/>
      <c r="K9" s="153"/>
    </row>
    <row r="10" spans="1:11" ht="81.95" customHeight="1" x14ac:dyDescent="0.15">
      <c r="A10" s="153"/>
      <c r="B10" s="154" t="s">
        <v>549</v>
      </c>
      <c r="C10" s="154"/>
      <c r="D10" s="154"/>
      <c r="E10" s="154"/>
      <c r="F10" s="154" t="s">
        <v>550</v>
      </c>
      <c r="G10" s="154"/>
      <c r="H10" s="154"/>
      <c r="I10" s="154"/>
      <c r="J10" s="154"/>
      <c r="K10" s="154"/>
    </row>
    <row r="11" spans="1:11" ht="24" customHeight="1" x14ac:dyDescent="0.15">
      <c r="A11" s="18" t="s">
        <v>56</v>
      </c>
      <c r="B11" s="153" t="s">
        <v>57</v>
      </c>
      <c r="C11" s="153"/>
      <c r="D11" s="153" t="s">
        <v>58</v>
      </c>
      <c r="E11" s="153"/>
      <c r="F11" s="18" t="s">
        <v>59</v>
      </c>
      <c r="G11" s="18" t="s">
        <v>60</v>
      </c>
      <c r="H11" s="18" t="s">
        <v>233</v>
      </c>
      <c r="I11" s="18" t="s">
        <v>234</v>
      </c>
      <c r="J11" s="153" t="s">
        <v>61</v>
      </c>
      <c r="K11" s="153"/>
    </row>
    <row r="12" spans="1:11" ht="23.1" customHeight="1" x14ac:dyDescent="0.15">
      <c r="A12" s="158" t="s">
        <v>187</v>
      </c>
      <c r="B12" s="156" t="s">
        <v>188</v>
      </c>
      <c r="C12" s="156"/>
      <c r="D12" s="155" t="s">
        <v>551</v>
      </c>
      <c r="E12" s="155"/>
      <c r="F12" s="20" t="s">
        <v>338</v>
      </c>
      <c r="G12" s="20" t="s">
        <v>65</v>
      </c>
      <c r="H12" s="20">
        <v>10</v>
      </c>
      <c r="I12" s="20">
        <v>10</v>
      </c>
      <c r="J12" s="155" t="s">
        <v>240</v>
      </c>
      <c r="K12" s="155"/>
    </row>
    <row r="13" spans="1:11" ht="23.1" customHeight="1" x14ac:dyDescent="0.15">
      <c r="A13" s="158"/>
      <c r="B13" s="156" t="s">
        <v>199</v>
      </c>
      <c r="C13" s="156"/>
      <c r="D13" s="155" t="s">
        <v>552</v>
      </c>
      <c r="E13" s="155"/>
      <c r="F13" s="20" t="s">
        <v>65</v>
      </c>
      <c r="G13" s="22">
        <v>1</v>
      </c>
      <c r="H13" s="20">
        <v>10</v>
      </c>
      <c r="I13" s="20">
        <v>10</v>
      </c>
      <c r="J13" s="155" t="s">
        <v>240</v>
      </c>
      <c r="K13" s="155"/>
    </row>
    <row r="14" spans="1:11" ht="23.1" customHeight="1" x14ac:dyDescent="0.15">
      <c r="A14" s="158"/>
      <c r="B14" s="156" t="s">
        <v>202</v>
      </c>
      <c r="C14" s="156"/>
      <c r="D14" s="155" t="s">
        <v>553</v>
      </c>
      <c r="E14" s="155"/>
      <c r="F14" s="20" t="s">
        <v>105</v>
      </c>
      <c r="G14" s="22">
        <v>1</v>
      </c>
      <c r="H14" s="20">
        <v>10</v>
      </c>
      <c r="I14" s="20">
        <v>10</v>
      </c>
      <c r="J14" s="155" t="s">
        <v>240</v>
      </c>
      <c r="K14" s="155"/>
    </row>
    <row r="15" spans="1:11" ht="23.1" customHeight="1" x14ac:dyDescent="0.15">
      <c r="A15" s="158"/>
      <c r="B15" s="156"/>
      <c r="C15" s="156"/>
      <c r="D15" s="155" t="s">
        <v>554</v>
      </c>
      <c r="E15" s="155"/>
      <c r="F15" s="20" t="s">
        <v>105</v>
      </c>
      <c r="G15" s="22">
        <v>1</v>
      </c>
      <c r="H15" s="20">
        <v>10</v>
      </c>
      <c r="I15" s="20">
        <v>10</v>
      </c>
      <c r="J15" s="155" t="s">
        <v>240</v>
      </c>
      <c r="K15" s="155"/>
    </row>
    <row r="16" spans="1:11" ht="23.1" customHeight="1" x14ac:dyDescent="0.15">
      <c r="A16" s="158"/>
      <c r="B16" s="156" t="s">
        <v>204</v>
      </c>
      <c r="C16" s="156"/>
      <c r="D16" s="155" t="s">
        <v>108</v>
      </c>
      <c r="E16" s="155"/>
      <c r="F16" s="20" t="s">
        <v>205</v>
      </c>
      <c r="G16" s="22">
        <v>1</v>
      </c>
      <c r="H16" s="20">
        <v>10</v>
      </c>
      <c r="I16" s="20">
        <v>10</v>
      </c>
      <c r="J16" s="155" t="s">
        <v>240</v>
      </c>
      <c r="K16" s="155"/>
    </row>
    <row r="17" spans="1:11" ht="23.1" customHeight="1" x14ac:dyDescent="0.15">
      <c r="A17" s="158" t="s">
        <v>206</v>
      </c>
      <c r="B17" s="156" t="s">
        <v>244</v>
      </c>
      <c r="C17" s="156"/>
      <c r="D17" s="155" t="s">
        <v>240</v>
      </c>
      <c r="E17" s="155"/>
      <c r="F17" s="20" t="s">
        <v>240</v>
      </c>
      <c r="G17" s="20" t="s">
        <v>240</v>
      </c>
      <c r="H17" s="20" t="s">
        <v>240</v>
      </c>
      <c r="I17" s="20" t="s">
        <v>240</v>
      </c>
      <c r="J17" s="155" t="s">
        <v>240</v>
      </c>
      <c r="K17" s="155"/>
    </row>
    <row r="18" spans="1:11" ht="23.1" customHeight="1" x14ac:dyDescent="0.15">
      <c r="A18" s="158"/>
      <c r="B18" s="156" t="s">
        <v>207</v>
      </c>
      <c r="C18" s="156"/>
      <c r="D18" s="155" t="s">
        <v>555</v>
      </c>
      <c r="E18" s="155"/>
      <c r="F18" s="20" t="s">
        <v>338</v>
      </c>
      <c r="G18" s="22">
        <v>1</v>
      </c>
      <c r="H18" s="20">
        <v>15</v>
      </c>
      <c r="I18" s="20">
        <v>15</v>
      </c>
      <c r="J18" s="155" t="s">
        <v>240</v>
      </c>
      <c r="K18" s="155"/>
    </row>
    <row r="19" spans="1:11" ht="23.1" customHeight="1" x14ac:dyDescent="0.15">
      <c r="A19" s="158"/>
      <c r="B19" s="156" t="s">
        <v>248</v>
      </c>
      <c r="C19" s="156"/>
      <c r="D19" s="155" t="s">
        <v>240</v>
      </c>
      <c r="E19" s="155"/>
      <c r="F19" s="20" t="s">
        <v>240</v>
      </c>
      <c r="G19" s="20" t="s">
        <v>240</v>
      </c>
      <c r="H19" s="20" t="s">
        <v>240</v>
      </c>
      <c r="I19" s="20" t="s">
        <v>240</v>
      </c>
      <c r="J19" s="155" t="s">
        <v>240</v>
      </c>
      <c r="K19" s="155"/>
    </row>
    <row r="20" spans="1:11" ht="23.1" customHeight="1" x14ac:dyDescent="0.15">
      <c r="A20" s="158"/>
      <c r="B20" s="156" t="s">
        <v>211</v>
      </c>
      <c r="C20" s="156"/>
      <c r="D20" s="155" t="s">
        <v>556</v>
      </c>
      <c r="E20" s="155"/>
      <c r="F20" s="20" t="s">
        <v>74</v>
      </c>
      <c r="G20" s="22">
        <v>1</v>
      </c>
      <c r="H20" s="20">
        <v>15</v>
      </c>
      <c r="I20" s="20">
        <v>15</v>
      </c>
      <c r="J20" s="155" t="s">
        <v>240</v>
      </c>
      <c r="K20" s="155"/>
    </row>
    <row r="21" spans="1:11" ht="23.1" customHeight="1" x14ac:dyDescent="0.15">
      <c r="A21" s="158" t="s">
        <v>214</v>
      </c>
      <c r="B21" s="156" t="s">
        <v>214</v>
      </c>
      <c r="C21" s="156"/>
      <c r="D21" s="155" t="s">
        <v>495</v>
      </c>
      <c r="E21" s="155"/>
      <c r="F21" s="20" t="s">
        <v>405</v>
      </c>
      <c r="G21" s="20" t="s">
        <v>557</v>
      </c>
      <c r="H21" s="20">
        <v>5</v>
      </c>
      <c r="I21" s="20">
        <v>4</v>
      </c>
      <c r="J21" s="155" t="s">
        <v>240</v>
      </c>
      <c r="K21" s="155"/>
    </row>
    <row r="22" spans="1:11" ht="23.1" customHeight="1" x14ac:dyDescent="0.15">
      <c r="A22" s="158"/>
      <c r="B22" s="156"/>
      <c r="C22" s="156"/>
      <c r="D22" s="155" t="s">
        <v>558</v>
      </c>
      <c r="E22" s="155"/>
      <c r="F22" s="20" t="s">
        <v>405</v>
      </c>
      <c r="G22" s="22" t="s">
        <v>559</v>
      </c>
      <c r="H22" s="20">
        <v>5</v>
      </c>
      <c r="I22" s="20">
        <v>5</v>
      </c>
      <c r="J22" s="155" t="s">
        <v>240</v>
      </c>
      <c r="K22" s="155"/>
    </row>
    <row r="23" spans="1:11" ht="23.1" customHeight="1" x14ac:dyDescent="0.15">
      <c r="A23" s="157" t="s">
        <v>218</v>
      </c>
      <c r="B23" s="157"/>
      <c r="C23" s="157"/>
      <c r="D23" s="157"/>
      <c r="E23" s="157"/>
      <c r="F23" s="157"/>
      <c r="G23" s="157"/>
      <c r="H23" s="23" t="s">
        <v>251</v>
      </c>
      <c r="I23" s="19">
        <v>99</v>
      </c>
      <c r="J23" s="158" t="s">
        <v>240</v>
      </c>
      <c r="K23" s="158"/>
    </row>
    <row r="24" spans="1:11" ht="17.45" hidden="1" customHeight="1" x14ac:dyDescent="0.15">
      <c r="A24" s="23"/>
      <c r="B24" s="23"/>
      <c r="C24" s="23"/>
      <c r="D24" s="23"/>
      <c r="E24" s="23"/>
      <c r="F24" s="23"/>
      <c r="G24" s="24"/>
      <c r="H24" s="24"/>
      <c r="I24" s="26"/>
      <c r="J24" s="26"/>
      <c r="K24" s="27"/>
    </row>
    <row r="25" spans="1:11" ht="18.95" customHeight="1" x14ac:dyDescent="0.15">
      <c r="A25" s="25" t="s">
        <v>219</v>
      </c>
      <c r="B25" s="159" t="s">
        <v>252</v>
      </c>
      <c r="C25" s="159"/>
      <c r="D25" s="159"/>
      <c r="E25" s="159"/>
      <c r="F25" s="159"/>
      <c r="G25" s="159"/>
      <c r="H25" s="159"/>
      <c r="I25" s="159"/>
      <c r="J25" s="159"/>
      <c r="K25" s="159"/>
    </row>
    <row r="26" spans="1:11" ht="18.95" customHeight="1" x14ac:dyDescent="0.15">
      <c r="A26" s="160" t="s">
        <v>253</v>
      </c>
      <c r="B26" s="160"/>
      <c r="C26" s="160"/>
      <c r="D26" s="160"/>
      <c r="E26" s="160"/>
      <c r="F26" s="160"/>
      <c r="G26" s="160"/>
      <c r="H26" s="160"/>
      <c r="I26" s="160"/>
      <c r="J26" s="160"/>
      <c r="K26" s="160"/>
    </row>
    <row r="27" spans="1:11" ht="48.6" customHeight="1" x14ac:dyDescent="0.15">
      <c r="A27" s="160" t="s">
        <v>254</v>
      </c>
      <c r="B27" s="160"/>
      <c r="C27" s="160"/>
      <c r="D27" s="160"/>
      <c r="E27" s="160"/>
      <c r="F27" s="160"/>
      <c r="G27" s="160"/>
      <c r="H27" s="160"/>
      <c r="I27" s="160"/>
      <c r="J27" s="160"/>
      <c r="K27" s="160"/>
    </row>
    <row r="28" spans="1:11" ht="42.6" customHeight="1" x14ac:dyDescent="0.15">
      <c r="A28" s="160" t="s">
        <v>255</v>
      </c>
      <c r="B28" s="160"/>
      <c r="C28" s="160"/>
      <c r="D28" s="160"/>
      <c r="E28" s="160"/>
      <c r="F28" s="160"/>
      <c r="G28" s="160"/>
      <c r="H28" s="160"/>
      <c r="I28" s="160"/>
      <c r="J28" s="160"/>
      <c r="K28" s="160"/>
    </row>
  </sheetData>
  <mergeCells count="69">
    <mergeCell ref="B25:K25"/>
    <mergeCell ref="A26:K26"/>
    <mergeCell ref="A27:K27"/>
    <mergeCell ref="A28:K28"/>
    <mergeCell ref="A9:A10"/>
    <mergeCell ref="A12:A16"/>
    <mergeCell ref="A17:A20"/>
    <mergeCell ref="A21:A22"/>
    <mergeCell ref="B14:C15"/>
    <mergeCell ref="B21:C22"/>
    <mergeCell ref="D21:E21"/>
    <mergeCell ref="J21:K21"/>
    <mergeCell ref="D22:E22"/>
    <mergeCell ref="J22:K22"/>
    <mergeCell ref="A23:G23"/>
    <mergeCell ref="J23:K23"/>
    <mergeCell ref="B19:C19"/>
    <mergeCell ref="D19:E19"/>
    <mergeCell ref="J19:K19"/>
    <mergeCell ref="B20:C20"/>
    <mergeCell ref="D20:E20"/>
    <mergeCell ref="J20:K20"/>
    <mergeCell ref="B17:C17"/>
    <mergeCell ref="D17:E17"/>
    <mergeCell ref="J17:K17"/>
    <mergeCell ref="B18:C18"/>
    <mergeCell ref="D18:E18"/>
    <mergeCell ref="J18:K18"/>
    <mergeCell ref="D14:E14"/>
    <mergeCell ref="J14:K14"/>
    <mergeCell ref="D15:E15"/>
    <mergeCell ref="J15:K15"/>
    <mergeCell ref="B16:C16"/>
    <mergeCell ref="D16:E16"/>
    <mergeCell ref="J16:K16"/>
    <mergeCell ref="B12:C12"/>
    <mergeCell ref="D12:E12"/>
    <mergeCell ref="J12:K12"/>
    <mergeCell ref="B13:C13"/>
    <mergeCell ref="D13:E13"/>
    <mergeCell ref="J13:K13"/>
    <mergeCell ref="B9:E9"/>
    <mergeCell ref="F9:K9"/>
    <mergeCell ref="B10:E10"/>
    <mergeCell ref="F10:K10"/>
    <mergeCell ref="B11:C11"/>
    <mergeCell ref="D11:E11"/>
    <mergeCell ref="J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40" type="noConversion"/>
  <printOptions horizontalCentered="1"/>
  <pageMargins left="0.75138888888888899" right="0.75138888888888899" top="1" bottom="0.78680555555555598" header="0.5" footer="0.5"/>
  <pageSetup paperSize="9" scale="9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ColWidth="9" defaultRowHeight="13.5" x14ac:dyDescent="0.15"/>
  <sheetData/>
  <phoneticPr fontId="40"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election activeCell="L9" sqref="L9"/>
    </sheetView>
  </sheetViews>
  <sheetFormatPr defaultColWidth="9" defaultRowHeight="13.5" x14ac:dyDescent="0.15"/>
  <sheetData/>
  <phoneticPr fontId="40"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2"/>
  <sheetViews>
    <sheetView workbookViewId="0">
      <selection activeCell="Q15" sqref="Q15"/>
    </sheetView>
  </sheetViews>
  <sheetFormatPr defaultColWidth="9" defaultRowHeight="13.5" x14ac:dyDescent="0.15"/>
  <cols>
    <col min="1" max="1" width="5.75" style="6" customWidth="1"/>
    <col min="2" max="2" width="23" customWidth="1"/>
    <col min="3" max="3" width="18.125" customWidth="1"/>
    <col min="4" max="10" width="11.5" customWidth="1"/>
    <col min="11" max="11" width="10" customWidth="1"/>
    <col min="12" max="12" width="11.5" customWidth="1"/>
  </cols>
  <sheetData>
    <row r="1" spans="1:12" ht="57" customHeight="1" x14ac:dyDescent="0.15">
      <c r="A1" s="128" t="s">
        <v>560</v>
      </c>
      <c r="B1" s="128"/>
      <c r="C1" s="128"/>
      <c r="D1" s="128"/>
      <c r="E1" s="128"/>
      <c r="F1" s="128"/>
      <c r="G1" s="128"/>
      <c r="H1" s="128"/>
      <c r="I1" s="128"/>
      <c r="J1" s="128"/>
      <c r="K1" s="128"/>
      <c r="L1" s="128"/>
    </row>
    <row r="2" spans="1:12" s="5" customFormat="1" ht="30" customHeight="1" x14ac:dyDescent="0.15">
      <c r="A2" s="199" t="s">
        <v>139</v>
      </c>
      <c r="B2" s="202" t="s">
        <v>561</v>
      </c>
      <c r="C2" s="203" t="s">
        <v>141</v>
      </c>
      <c r="D2" s="196" t="s">
        <v>562</v>
      </c>
      <c r="E2" s="197"/>
      <c r="F2" s="197"/>
      <c r="G2" s="197"/>
      <c r="H2" s="197"/>
      <c r="I2" s="197"/>
      <c r="J2" s="198"/>
      <c r="K2" s="199" t="s">
        <v>143</v>
      </c>
      <c r="L2" s="199" t="s">
        <v>144</v>
      </c>
    </row>
    <row r="3" spans="1:12" s="5" customFormat="1" ht="30" customHeight="1" x14ac:dyDescent="0.15">
      <c r="A3" s="200"/>
      <c r="B3" s="202"/>
      <c r="C3" s="203"/>
      <c r="D3" s="196" t="s">
        <v>35</v>
      </c>
      <c r="E3" s="197"/>
      <c r="F3" s="197"/>
      <c r="G3" s="197"/>
      <c r="H3" s="198"/>
      <c r="I3" s="204" t="s">
        <v>145</v>
      </c>
      <c r="J3" s="204" t="s">
        <v>146</v>
      </c>
      <c r="K3" s="200"/>
      <c r="L3" s="200"/>
    </row>
    <row r="4" spans="1:12" s="5" customFormat="1" ht="30" customHeight="1" x14ac:dyDescent="0.15">
      <c r="A4" s="201"/>
      <c r="B4" s="202"/>
      <c r="C4" s="203"/>
      <c r="D4" s="9" t="s">
        <v>147</v>
      </c>
      <c r="E4" s="8" t="s">
        <v>563</v>
      </c>
      <c r="F4" s="8" t="s">
        <v>564</v>
      </c>
      <c r="G4" s="8" t="s">
        <v>565</v>
      </c>
      <c r="H4" s="8" t="s">
        <v>420</v>
      </c>
      <c r="I4" s="205"/>
      <c r="J4" s="201"/>
      <c r="K4" s="201"/>
      <c r="L4" s="200"/>
    </row>
    <row r="5" spans="1:12" ht="30" customHeight="1" x14ac:dyDescent="0.15">
      <c r="A5" s="10">
        <v>1</v>
      </c>
      <c r="B5" s="11" t="s">
        <v>566</v>
      </c>
      <c r="D5" s="12"/>
      <c r="E5" s="4"/>
      <c r="F5" s="4"/>
      <c r="G5" s="4"/>
      <c r="H5" s="4"/>
      <c r="I5" s="4"/>
      <c r="J5" s="4"/>
      <c r="K5" s="4"/>
      <c r="L5" s="4"/>
    </row>
    <row r="6" spans="1:12" ht="30" customHeight="1" x14ac:dyDescent="0.15">
      <c r="A6" s="10">
        <v>2</v>
      </c>
      <c r="B6" s="11" t="s">
        <v>567</v>
      </c>
      <c r="C6" s="10"/>
      <c r="D6" s="4"/>
      <c r="E6" s="4"/>
      <c r="F6" s="4"/>
      <c r="G6" s="4"/>
      <c r="H6" s="4"/>
      <c r="I6" s="4"/>
      <c r="J6" s="4"/>
      <c r="K6" s="4"/>
      <c r="L6" s="4"/>
    </row>
    <row r="7" spans="1:12" ht="30" customHeight="1" x14ac:dyDescent="0.15">
      <c r="A7" s="10">
        <v>3</v>
      </c>
      <c r="B7" s="11" t="s">
        <v>568</v>
      </c>
      <c r="C7" s="10"/>
      <c r="D7" s="4"/>
      <c r="E7" s="4"/>
      <c r="F7" s="4"/>
      <c r="G7" s="4"/>
      <c r="H7" s="4"/>
      <c r="I7" s="4"/>
      <c r="J7" s="4"/>
      <c r="K7" s="4"/>
      <c r="L7" s="4"/>
    </row>
    <row r="8" spans="1:12" ht="30" customHeight="1" x14ac:dyDescent="0.15">
      <c r="A8" s="10"/>
      <c r="B8" s="10" t="s">
        <v>569</v>
      </c>
      <c r="C8" s="10"/>
      <c r="D8" s="4"/>
      <c r="E8" s="4"/>
      <c r="F8" s="4"/>
      <c r="G8" s="4"/>
      <c r="H8" s="4"/>
      <c r="I8" s="4"/>
      <c r="J8" s="4"/>
      <c r="K8" s="4"/>
      <c r="L8" s="4"/>
    </row>
    <row r="9" spans="1:12" ht="30" customHeight="1" x14ac:dyDescent="0.15">
      <c r="A9" s="10"/>
      <c r="B9" s="4"/>
      <c r="C9" s="4"/>
      <c r="D9" s="4"/>
      <c r="E9" s="4"/>
      <c r="F9" s="4"/>
      <c r="G9" s="4"/>
      <c r="H9" s="4"/>
      <c r="I9" s="4"/>
      <c r="J9" s="4"/>
      <c r="K9" s="4"/>
      <c r="L9" s="4"/>
    </row>
    <row r="10" spans="1:12" ht="30" customHeight="1" x14ac:dyDescent="0.15">
      <c r="A10" s="10"/>
      <c r="B10" s="4"/>
      <c r="C10" s="4"/>
      <c r="D10" s="4"/>
      <c r="E10" s="4"/>
      <c r="F10" s="4"/>
      <c r="G10" s="4"/>
      <c r="H10" s="4"/>
      <c r="I10" s="4"/>
      <c r="J10" s="4"/>
      <c r="K10" s="4"/>
      <c r="L10" s="4"/>
    </row>
    <row r="11" spans="1:12" ht="30" customHeight="1" x14ac:dyDescent="0.15">
      <c r="A11" s="10"/>
      <c r="B11" s="4"/>
      <c r="C11" s="4"/>
      <c r="D11" s="4"/>
      <c r="E11" s="4"/>
      <c r="F11" s="4"/>
      <c r="G11" s="4"/>
      <c r="H11" s="4"/>
      <c r="I11" s="4"/>
      <c r="J11" s="4"/>
      <c r="K11" s="4"/>
      <c r="L11" s="4"/>
    </row>
    <row r="12" spans="1:12" ht="30" customHeight="1" x14ac:dyDescent="0.15">
      <c r="A12" s="10"/>
      <c r="B12" s="10" t="s">
        <v>172</v>
      </c>
      <c r="C12" s="4"/>
      <c r="D12" s="4"/>
      <c r="E12" s="4"/>
      <c r="F12" s="4"/>
      <c r="G12" s="4"/>
      <c r="H12" s="4"/>
      <c r="I12" s="4"/>
      <c r="J12" s="4"/>
      <c r="K12" s="4"/>
      <c r="L12" s="4"/>
    </row>
  </sheetData>
  <mergeCells count="10">
    <mergeCell ref="A1:L1"/>
    <mergeCell ref="D2:J2"/>
    <mergeCell ref="D3:H3"/>
    <mergeCell ref="A2:A4"/>
    <mergeCell ref="B2:B4"/>
    <mergeCell ref="C2:C4"/>
    <mergeCell ref="I3:I4"/>
    <mergeCell ref="J3:J4"/>
    <mergeCell ref="K2:K4"/>
    <mergeCell ref="L2:L4"/>
  </mergeCells>
  <phoneticPr fontId="40" type="noConversion"/>
  <pageMargins left="0.75" right="0.75" top="1" bottom="1" header="0.5" footer="0.5"/>
  <pageSetup paperSize="9" scale="88"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5"/>
  <sheetViews>
    <sheetView workbookViewId="0">
      <selection activeCell="R13" sqref="R13"/>
    </sheetView>
  </sheetViews>
  <sheetFormatPr defaultColWidth="9" defaultRowHeight="13.5" x14ac:dyDescent="0.1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spans="1:14" ht="57" customHeight="1" x14ac:dyDescent="0.15">
      <c r="A1" s="134" t="s">
        <v>570</v>
      </c>
      <c r="B1" s="134"/>
      <c r="C1" s="134"/>
      <c r="D1" s="134"/>
      <c r="E1" s="134"/>
      <c r="F1" s="134"/>
      <c r="G1" s="134"/>
      <c r="H1" s="134"/>
      <c r="I1" s="134"/>
      <c r="J1" s="134"/>
      <c r="K1" s="134"/>
      <c r="L1" s="134"/>
      <c r="M1" s="134"/>
      <c r="N1" s="134"/>
    </row>
    <row r="2" spans="1:14" ht="15" customHeight="1" x14ac:dyDescent="0.15">
      <c r="A2" s="135" t="s">
        <v>561</v>
      </c>
      <c r="B2" s="135"/>
      <c r="C2" s="135"/>
      <c r="D2" s="135"/>
      <c r="E2" s="135"/>
      <c r="F2" s="135"/>
      <c r="G2" s="135"/>
      <c r="H2" s="135"/>
      <c r="I2" s="135"/>
      <c r="J2" s="135"/>
      <c r="K2" s="135"/>
      <c r="L2" s="135"/>
      <c r="M2" s="135"/>
      <c r="N2" s="135"/>
    </row>
    <row r="3" spans="1:14" ht="15" customHeight="1" x14ac:dyDescent="0.15">
      <c r="A3" s="135" t="s">
        <v>571</v>
      </c>
      <c r="B3" s="135"/>
      <c r="C3" s="135"/>
      <c r="D3" s="135"/>
      <c r="E3" s="135"/>
      <c r="F3" s="135"/>
      <c r="G3" s="135"/>
      <c r="H3" s="206" t="s">
        <v>175</v>
      </c>
      <c r="I3" s="206"/>
      <c r="J3" s="135"/>
      <c r="K3" s="135"/>
      <c r="L3" s="135"/>
      <c r="M3" s="135"/>
      <c r="N3" s="135"/>
    </row>
    <row r="4" spans="1:14" ht="15" customHeight="1" x14ac:dyDescent="0.15">
      <c r="A4" s="135" t="s">
        <v>142</v>
      </c>
      <c r="B4" s="135"/>
      <c r="C4" s="135"/>
      <c r="D4" s="135"/>
      <c r="E4" s="135" t="s">
        <v>34</v>
      </c>
      <c r="F4" s="135" t="s">
        <v>176</v>
      </c>
      <c r="G4" s="135"/>
      <c r="H4" s="135" t="s">
        <v>177</v>
      </c>
      <c r="I4" s="135"/>
      <c r="J4" s="135" t="s">
        <v>38</v>
      </c>
      <c r="K4" s="135"/>
      <c r="L4" s="135" t="s">
        <v>178</v>
      </c>
      <c r="M4" s="135"/>
      <c r="N4" s="135" t="s">
        <v>39</v>
      </c>
    </row>
    <row r="5" spans="1:14" ht="15" customHeight="1" x14ac:dyDescent="0.15">
      <c r="A5" s="135"/>
      <c r="B5" s="135"/>
      <c r="C5" s="135"/>
      <c r="D5" s="135"/>
      <c r="E5" s="135"/>
      <c r="F5" s="135"/>
      <c r="G5" s="135"/>
      <c r="H5" s="135"/>
      <c r="I5" s="135"/>
      <c r="J5" s="135"/>
      <c r="K5" s="135"/>
      <c r="L5" s="135"/>
      <c r="M5" s="135"/>
      <c r="N5" s="135"/>
    </row>
    <row r="6" spans="1:14" ht="15" customHeight="1" x14ac:dyDescent="0.15">
      <c r="A6" s="135"/>
      <c r="B6" s="135"/>
      <c r="C6" s="136" t="s">
        <v>179</v>
      </c>
      <c r="D6" s="136"/>
      <c r="E6" s="1"/>
      <c r="F6" s="135"/>
      <c r="G6" s="135"/>
      <c r="H6" s="135"/>
      <c r="I6" s="135"/>
      <c r="J6" s="135">
        <v>10</v>
      </c>
      <c r="K6" s="135"/>
      <c r="L6" s="135"/>
      <c r="M6" s="135"/>
      <c r="N6" s="1"/>
    </row>
    <row r="7" spans="1:14" ht="15" customHeight="1" x14ac:dyDescent="0.15">
      <c r="A7" s="135"/>
      <c r="B7" s="135"/>
      <c r="C7" s="135" t="s">
        <v>572</v>
      </c>
      <c r="D7" s="135"/>
      <c r="E7" s="1"/>
      <c r="F7" s="135"/>
      <c r="G7" s="135"/>
      <c r="H7" s="135"/>
      <c r="I7" s="135"/>
      <c r="J7" s="135" t="s">
        <v>42</v>
      </c>
      <c r="K7" s="135"/>
      <c r="L7" s="135"/>
      <c r="M7" s="135"/>
      <c r="N7" s="1" t="s">
        <v>42</v>
      </c>
    </row>
    <row r="8" spans="1:14" ht="15" customHeight="1" x14ac:dyDescent="0.15">
      <c r="A8" s="135"/>
      <c r="B8" s="135"/>
      <c r="C8" s="207" t="s">
        <v>573</v>
      </c>
      <c r="D8" s="208"/>
      <c r="E8" s="1"/>
      <c r="F8" s="207"/>
      <c r="G8" s="208"/>
      <c r="H8" s="207"/>
      <c r="I8" s="208"/>
      <c r="J8" s="135" t="s">
        <v>42</v>
      </c>
      <c r="K8" s="135"/>
      <c r="L8" s="135"/>
      <c r="M8" s="135"/>
      <c r="N8" s="1" t="s">
        <v>42</v>
      </c>
    </row>
    <row r="9" spans="1:14" ht="15" customHeight="1" x14ac:dyDescent="0.15">
      <c r="A9" s="135"/>
      <c r="B9" s="135"/>
      <c r="C9" s="135" t="s">
        <v>574</v>
      </c>
      <c r="D9" s="135"/>
      <c r="E9" s="1"/>
      <c r="F9" s="135"/>
      <c r="G9" s="135"/>
      <c r="H9" s="135"/>
      <c r="I9" s="135"/>
      <c r="J9" s="135" t="s">
        <v>42</v>
      </c>
      <c r="K9" s="135"/>
      <c r="L9" s="135"/>
      <c r="M9" s="135"/>
      <c r="N9" s="1" t="s">
        <v>42</v>
      </c>
    </row>
    <row r="10" spans="1:14" ht="15" customHeight="1" x14ac:dyDescent="0.15">
      <c r="A10" s="135"/>
      <c r="B10" s="135"/>
      <c r="C10" s="135" t="s">
        <v>575</v>
      </c>
      <c r="D10" s="135"/>
      <c r="E10" s="1"/>
      <c r="F10" s="135"/>
      <c r="G10" s="135"/>
      <c r="H10" s="135"/>
      <c r="I10" s="135"/>
      <c r="J10" s="135" t="s">
        <v>42</v>
      </c>
      <c r="K10" s="135"/>
      <c r="L10" s="135"/>
      <c r="M10" s="135"/>
      <c r="N10" s="1" t="s">
        <v>42</v>
      </c>
    </row>
    <row r="11" spans="1:14" ht="15" customHeight="1" x14ac:dyDescent="0.15">
      <c r="A11" s="135" t="s">
        <v>182</v>
      </c>
      <c r="B11" s="135" t="s">
        <v>45</v>
      </c>
      <c r="C11" s="135"/>
      <c r="D11" s="135"/>
      <c r="E11" s="135"/>
      <c r="F11" s="135"/>
      <c r="G11" s="135"/>
      <c r="H11" s="135" t="s">
        <v>183</v>
      </c>
      <c r="I11" s="135"/>
      <c r="J11" s="135"/>
      <c r="K11" s="135"/>
      <c r="L11" s="135"/>
      <c r="M11" s="135"/>
      <c r="N11" s="135"/>
    </row>
    <row r="12" spans="1:14" ht="42" customHeight="1" x14ac:dyDescent="0.15">
      <c r="A12" s="135"/>
      <c r="B12" s="135"/>
      <c r="C12" s="135"/>
      <c r="D12" s="135"/>
      <c r="E12" s="135"/>
      <c r="F12" s="135"/>
      <c r="G12" s="135"/>
      <c r="H12" s="135"/>
      <c r="I12" s="135"/>
      <c r="J12" s="135"/>
      <c r="K12" s="135"/>
      <c r="L12" s="135"/>
      <c r="M12" s="135"/>
      <c r="N12" s="135"/>
    </row>
    <row r="13" spans="1:14" ht="30.95" customHeight="1" x14ac:dyDescent="0.15">
      <c r="A13" s="209" t="s">
        <v>186</v>
      </c>
      <c r="B13" s="1" t="s">
        <v>56</v>
      </c>
      <c r="C13" s="1" t="s">
        <v>57</v>
      </c>
      <c r="D13" s="135" t="s">
        <v>58</v>
      </c>
      <c r="E13" s="135"/>
      <c r="F13" s="135"/>
      <c r="G13" s="1" t="s">
        <v>59</v>
      </c>
      <c r="H13" s="1" t="s">
        <v>60</v>
      </c>
      <c r="I13" s="135" t="s">
        <v>38</v>
      </c>
      <c r="J13" s="135"/>
      <c r="K13" s="135" t="s">
        <v>39</v>
      </c>
      <c r="L13" s="135"/>
      <c r="M13" s="135" t="s">
        <v>61</v>
      </c>
      <c r="N13" s="135"/>
    </row>
    <row r="14" spans="1:14" ht="15" customHeight="1" x14ac:dyDescent="0.15">
      <c r="A14" s="209"/>
      <c r="B14" s="135" t="s">
        <v>187</v>
      </c>
      <c r="C14" s="135" t="s">
        <v>188</v>
      </c>
      <c r="D14" s="188" t="s">
        <v>576</v>
      </c>
      <c r="E14" s="188"/>
      <c r="F14" s="188"/>
      <c r="G14" s="1"/>
      <c r="H14" s="1"/>
      <c r="I14" s="135"/>
      <c r="J14" s="135"/>
      <c r="K14" s="135"/>
      <c r="L14" s="135"/>
      <c r="M14" s="135"/>
      <c r="N14" s="135"/>
    </row>
    <row r="15" spans="1:14" ht="15" customHeight="1" x14ac:dyDescent="0.15">
      <c r="A15" s="209"/>
      <c r="B15" s="135"/>
      <c r="C15" s="135"/>
      <c r="D15" s="188" t="s">
        <v>577</v>
      </c>
      <c r="E15" s="188"/>
      <c r="F15" s="188"/>
      <c r="G15" s="1"/>
      <c r="H15" s="1"/>
      <c r="I15" s="135"/>
      <c r="J15" s="135"/>
      <c r="K15" s="135"/>
      <c r="L15" s="135"/>
      <c r="M15" s="135"/>
      <c r="N15" s="135"/>
    </row>
    <row r="16" spans="1:14" ht="15" customHeight="1" x14ac:dyDescent="0.15">
      <c r="A16" s="209"/>
      <c r="B16" s="135"/>
      <c r="C16" s="135"/>
      <c r="D16" s="188" t="s">
        <v>569</v>
      </c>
      <c r="E16" s="188"/>
      <c r="F16" s="188"/>
      <c r="G16" s="1"/>
      <c r="H16" s="1"/>
      <c r="I16" s="135"/>
      <c r="J16" s="135"/>
      <c r="K16" s="135"/>
      <c r="L16" s="135"/>
      <c r="M16" s="135"/>
      <c r="N16" s="135"/>
    </row>
    <row r="17" spans="1:14" ht="15" customHeight="1" x14ac:dyDescent="0.15">
      <c r="A17" s="209"/>
      <c r="B17" s="135"/>
      <c r="C17" s="135" t="s">
        <v>199</v>
      </c>
      <c r="D17" s="188" t="s">
        <v>576</v>
      </c>
      <c r="E17" s="188"/>
      <c r="F17" s="188"/>
      <c r="G17" s="1"/>
      <c r="H17" s="1"/>
      <c r="I17" s="135"/>
      <c r="J17" s="135"/>
      <c r="K17" s="135"/>
      <c r="L17" s="135"/>
      <c r="M17" s="135"/>
      <c r="N17" s="135"/>
    </row>
    <row r="18" spans="1:14" ht="15" customHeight="1" x14ac:dyDescent="0.15">
      <c r="A18" s="209"/>
      <c r="B18" s="135"/>
      <c r="C18" s="135"/>
      <c r="D18" s="188" t="s">
        <v>577</v>
      </c>
      <c r="E18" s="188"/>
      <c r="F18" s="188"/>
      <c r="G18" s="1"/>
      <c r="H18" s="1"/>
      <c r="I18" s="135"/>
      <c r="J18" s="135"/>
      <c r="K18" s="135"/>
      <c r="L18" s="135"/>
      <c r="M18" s="135"/>
      <c r="N18" s="135"/>
    </row>
    <row r="19" spans="1:14" ht="15" customHeight="1" x14ac:dyDescent="0.15">
      <c r="A19" s="209"/>
      <c r="B19" s="135"/>
      <c r="C19" s="135"/>
      <c r="D19" s="188" t="s">
        <v>569</v>
      </c>
      <c r="E19" s="188"/>
      <c r="F19" s="188"/>
      <c r="G19" s="1"/>
      <c r="H19" s="1"/>
      <c r="I19" s="135"/>
      <c r="J19" s="135"/>
      <c r="K19" s="135"/>
      <c r="L19" s="135"/>
      <c r="M19" s="135"/>
      <c r="N19" s="135"/>
    </row>
    <row r="20" spans="1:14" ht="15" customHeight="1" x14ac:dyDescent="0.15">
      <c r="A20" s="209"/>
      <c r="B20" s="135"/>
      <c r="C20" s="135" t="s">
        <v>202</v>
      </c>
      <c r="D20" s="188" t="s">
        <v>576</v>
      </c>
      <c r="E20" s="188"/>
      <c r="F20" s="188"/>
      <c r="G20" s="1"/>
      <c r="H20" s="1"/>
      <c r="I20" s="135"/>
      <c r="J20" s="135"/>
      <c r="K20" s="135"/>
      <c r="L20" s="135"/>
      <c r="M20" s="135"/>
      <c r="N20" s="135"/>
    </row>
    <row r="21" spans="1:14" ht="15" customHeight="1" x14ac:dyDescent="0.15">
      <c r="A21" s="209"/>
      <c r="B21" s="135"/>
      <c r="C21" s="135"/>
      <c r="D21" s="188" t="s">
        <v>577</v>
      </c>
      <c r="E21" s="188"/>
      <c r="F21" s="188"/>
      <c r="G21" s="1"/>
      <c r="H21" s="1"/>
      <c r="I21" s="135"/>
      <c r="J21" s="135"/>
      <c r="K21" s="135"/>
      <c r="L21" s="135"/>
      <c r="M21" s="135"/>
      <c r="N21" s="135"/>
    </row>
    <row r="22" spans="1:14" ht="15" customHeight="1" x14ac:dyDescent="0.15">
      <c r="A22" s="209"/>
      <c r="B22" s="135"/>
      <c r="C22" s="135"/>
      <c r="D22" s="188" t="s">
        <v>569</v>
      </c>
      <c r="E22" s="188"/>
      <c r="F22" s="188"/>
      <c r="G22" s="1"/>
      <c r="H22" s="1"/>
      <c r="I22" s="135"/>
      <c r="J22" s="135"/>
      <c r="K22" s="135"/>
      <c r="L22" s="135"/>
      <c r="M22" s="135"/>
      <c r="N22" s="135"/>
    </row>
    <row r="23" spans="1:14" ht="15" customHeight="1" x14ac:dyDescent="0.15">
      <c r="A23" s="209"/>
      <c r="B23" s="135"/>
      <c r="C23" s="135" t="s">
        <v>204</v>
      </c>
      <c r="D23" s="188" t="s">
        <v>576</v>
      </c>
      <c r="E23" s="188"/>
      <c r="F23" s="188"/>
      <c r="G23" s="1"/>
      <c r="H23" s="1"/>
      <c r="I23" s="135"/>
      <c r="J23" s="135"/>
      <c r="K23" s="135"/>
      <c r="L23" s="135"/>
      <c r="M23" s="135"/>
      <c r="N23" s="135"/>
    </row>
    <row r="24" spans="1:14" ht="15" customHeight="1" x14ac:dyDescent="0.15">
      <c r="A24" s="209"/>
      <c r="B24" s="135"/>
      <c r="C24" s="135"/>
      <c r="D24" s="188" t="s">
        <v>577</v>
      </c>
      <c r="E24" s="188"/>
      <c r="F24" s="188"/>
      <c r="G24" s="1"/>
      <c r="H24" s="1"/>
      <c r="I24" s="135"/>
      <c r="J24" s="135"/>
      <c r="K24" s="135"/>
      <c r="L24" s="135"/>
      <c r="M24" s="135"/>
      <c r="N24" s="135"/>
    </row>
    <row r="25" spans="1:14" ht="15" customHeight="1" x14ac:dyDescent="0.15">
      <c r="A25" s="209"/>
      <c r="B25" s="135"/>
      <c r="C25" s="135"/>
      <c r="D25" s="188" t="s">
        <v>569</v>
      </c>
      <c r="E25" s="188"/>
      <c r="F25" s="188"/>
      <c r="G25" s="1"/>
      <c r="H25" s="1"/>
      <c r="I25" s="135"/>
      <c r="J25" s="135"/>
      <c r="K25" s="135"/>
      <c r="L25" s="135"/>
      <c r="M25" s="135"/>
      <c r="N25" s="135"/>
    </row>
    <row r="26" spans="1:14" ht="15" customHeight="1" x14ac:dyDescent="0.15">
      <c r="A26" s="209"/>
      <c r="B26" s="135" t="s">
        <v>206</v>
      </c>
      <c r="C26" s="135" t="s">
        <v>244</v>
      </c>
      <c r="D26" s="188" t="s">
        <v>576</v>
      </c>
      <c r="E26" s="188"/>
      <c r="F26" s="188"/>
      <c r="G26" s="1"/>
      <c r="H26" s="1"/>
      <c r="I26" s="135"/>
      <c r="J26" s="135"/>
      <c r="K26" s="135"/>
      <c r="L26" s="135"/>
      <c r="M26" s="135"/>
      <c r="N26" s="135"/>
    </row>
    <row r="27" spans="1:14" ht="15" customHeight="1" x14ac:dyDescent="0.15">
      <c r="A27" s="209"/>
      <c r="B27" s="135"/>
      <c r="C27" s="135"/>
      <c r="D27" s="188" t="s">
        <v>577</v>
      </c>
      <c r="E27" s="188"/>
      <c r="F27" s="188"/>
      <c r="G27" s="1"/>
      <c r="H27" s="1"/>
      <c r="I27" s="135"/>
      <c r="J27" s="135"/>
      <c r="K27" s="135"/>
      <c r="L27" s="135"/>
      <c r="M27" s="135"/>
      <c r="N27" s="135"/>
    </row>
    <row r="28" spans="1:14" ht="15" customHeight="1" x14ac:dyDescent="0.15">
      <c r="A28" s="209"/>
      <c r="B28" s="135"/>
      <c r="C28" s="135"/>
      <c r="D28" s="188" t="s">
        <v>569</v>
      </c>
      <c r="E28" s="188"/>
      <c r="F28" s="188"/>
      <c r="G28" s="1"/>
      <c r="H28" s="1"/>
      <c r="I28" s="135"/>
      <c r="J28" s="135"/>
      <c r="K28" s="135"/>
      <c r="L28" s="135"/>
      <c r="M28" s="135"/>
      <c r="N28" s="135"/>
    </row>
    <row r="29" spans="1:14" ht="15" customHeight="1" x14ac:dyDescent="0.15">
      <c r="A29" s="209"/>
      <c r="B29" s="135"/>
      <c r="C29" s="135" t="s">
        <v>207</v>
      </c>
      <c r="D29" s="188" t="s">
        <v>576</v>
      </c>
      <c r="E29" s="188"/>
      <c r="F29" s="188"/>
      <c r="G29" s="1"/>
      <c r="H29" s="1"/>
      <c r="I29" s="135"/>
      <c r="J29" s="135"/>
      <c r="K29" s="135"/>
      <c r="L29" s="135"/>
      <c r="M29" s="135"/>
      <c r="N29" s="135"/>
    </row>
    <row r="30" spans="1:14" ht="15" customHeight="1" x14ac:dyDescent="0.15">
      <c r="A30" s="209"/>
      <c r="B30" s="135"/>
      <c r="C30" s="135"/>
      <c r="D30" s="188" t="s">
        <v>577</v>
      </c>
      <c r="E30" s="188"/>
      <c r="F30" s="188"/>
      <c r="G30" s="1"/>
      <c r="H30" s="1"/>
      <c r="I30" s="135"/>
      <c r="J30" s="135"/>
      <c r="K30" s="135"/>
      <c r="L30" s="135"/>
      <c r="M30" s="135"/>
      <c r="N30" s="135"/>
    </row>
    <row r="31" spans="1:14" ht="15" customHeight="1" x14ac:dyDescent="0.15">
      <c r="A31" s="209"/>
      <c r="B31" s="135"/>
      <c r="C31" s="135"/>
      <c r="D31" s="188" t="s">
        <v>569</v>
      </c>
      <c r="E31" s="188"/>
      <c r="F31" s="188"/>
      <c r="G31" s="1"/>
      <c r="H31" s="1"/>
      <c r="I31" s="135"/>
      <c r="J31" s="135"/>
      <c r="K31" s="135"/>
      <c r="L31" s="135"/>
      <c r="M31" s="135"/>
      <c r="N31" s="135"/>
    </row>
    <row r="32" spans="1:14" ht="15" customHeight="1" x14ac:dyDescent="0.15">
      <c r="A32" s="209"/>
      <c r="B32" s="135"/>
      <c r="C32" s="135" t="s">
        <v>248</v>
      </c>
      <c r="D32" s="188" t="s">
        <v>576</v>
      </c>
      <c r="E32" s="188"/>
      <c r="F32" s="188"/>
      <c r="G32" s="1"/>
      <c r="H32" s="1"/>
      <c r="I32" s="135"/>
      <c r="J32" s="135"/>
      <c r="K32" s="135"/>
      <c r="L32" s="135"/>
      <c r="M32" s="135"/>
      <c r="N32" s="135"/>
    </row>
    <row r="33" spans="1:14" ht="15" customHeight="1" x14ac:dyDescent="0.15">
      <c r="A33" s="209"/>
      <c r="B33" s="135"/>
      <c r="C33" s="135"/>
      <c r="D33" s="188" t="s">
        <v>577</v>
      </c>
      <c r="E33" s="188"/>
      <c r="F33" s="188"/>
      <c r="G33" s="1"/>
      <c r="H33" s="1"/>
      <c r="I33" s="135"/>
      <c r="J33" s="135"/>
      <c r="K33" s="135"/>
      <c r="L33" s="135"/>
      <c r="M33" s="135"/>
      <c r="N33" s="135"/>
    </row>
    <row r="34" spans="1:14" ht="15" customHeight="1" x14ac:dyDescent="0.15">
      <c r="A34" s="209"/>
      <c r="B34" s="135"/>
      <c r="C34" s="135"/>
      <c r="D34" s="188" t="s">
        <v>569</v>
      </c>
      <c r="E34" s="188"/>
      <c r="F34" s="188"/>
      <c r="G34" s="1"/>
      <c r="H34" s="1"/>
      <c r="I34" s="135"/>
      <c r="J34" s="135"/>
      <c r="K34" s="135"/>
      <c r="L34" s="135"/>
      <c r="M34" s="135"/>
      <c r="N34" s="135"/>
    </row>
    <row r="35" spans="1:14" ht="15" customHeight="1" x14ac:dyDescent="0.15">
      <c r="A35" s="209"/>
      <c r="B35" s="135"/>
      <c r="C35" s="135" t="s">
        <v>211</v>
      </c>
      <c r="D35" s="188" t="s">
        <v>576</v>
      </c>
      <c r="E35" s="188"/>
      <c r="F35" s="188"/>
      <c r="G35" s="1"/>
      <c r="H35" s="1"/>
      <c r="I35" s="135"/>
      <c r="J35" s="135"/>
      <c r="K35" s="135"/>
      <c r="L35" s="135"/>
      <c r="M35" s="135"/>
      <c r="N35" s="135"/>
    </row>
    <row r="36" spans="1:14" ht="15" customHeight="1" x14ac:dyDescent="0.15">
      <c r="A36" s="209"/>
      <c r="B36" s="135"/>
      <c r="C36" s="135"/>
      <c r="D36" s="188" t="s">
        <v>577</v>
      </c>
      <c r="E36" s="188"/>
      <c r="F36" s="188"/>
      <c r="G36" s="1"/>
      <c r="H36" s="1"/>
      <c r="I36" s="135"/>
      <c r="J36" s="135"/>
      <c r="K36" s="135"/>
      <c r="L36" s="135"/>
      <c r="M36" s="135"/>
      <c r="N36" s="135"/>
    </row>
    <row r="37" spans="1:14" ht="15" customHeight="1" x14ac:dyDescent="0.15">
      <c r="A37" s="209"/>
      <c r="B37" s="135"/>
      <c r="C37" s="135"/>
      <c r="D37" s="188" t="s">
        <v>569</v>
      </c>
      <c r="E37" s="188"/>
      <c r="F37" s="188"/>
      <c r="G37" s="1"/>
      <c r="H37" s="1"/>
      <c r="I37" s="135"/>
      <c r="J37" s="135"/>
      <c r="K37" s="135"/>
      <c r="L37" s="135"/>
      <c r="M37" s="135"/>
      <c r="N37" s="135"/>
    </row>
    <row r="38" spans="1:14" ht="15" customHeight="1" x14ac:dyDescent="0.15">
      <c r="A38" s="209"/>
      <c r="B38" s="135" t="s">
        <v>214</v>
      </c>
      <c r="C38" s="135" t="s">
        <v>215</v>
      </c>
      <c r="D38" s="188" t="s">
        <v>576</v>
      </c>
      <c r="E38" s="188"/>
      <c r="F38" s="188"/>
      <c r="G38" s="1"/>
      <c r="H38" s="1"/>
      <c r="I38" s="135"/>
      <c r="J38" s="135"/>
      <c r="K38" s="135"/>
      <c r="L38" s="135"/>
      <c r="M38" s="135"/>
      <c r="N38" s="135"/>
    </row>
    <row r="39" spans="1:14" ht="15" customHeight="1" x14ac:dyDescent="0.15">
      <c r="A39" s="209"/>
      <c r="B39" s="135"/>
      <c r="C39" s="135"/>
      <c r="D39" s="188" t="s">
        <v>577</v>
      </c>
      <c r="E39" s="188"/>
      <c r="F39" s="188"/>
      <c r="G39" s="1"/>
      <c r="H39" s="1"/>
      <c r="I39" s="135"/>
      <c r="J39" s="135"/>
      <c r="K39" s="135"/>
      <c r="L39" s="135"/>
      <c r="M39" s="135"/>
      <c r="N39" s="135"/>
    </row>
    <row r="40" spans="1:14" ht="15" customHeight="1" x14ac:dyDescent="0.15">
      <c r="A40" s="209"/>
      <c r="B40" s="135"/>
      <c r="C40" s="135"/>
      <c r="D40" s="188" t="s">
        <v>569</v>
      </c>
      <c r="E40" s="188"/>
      <c r="F40" s="188"/>
      <c r="G40" s="1"/>
      <c r="H40" s="1"/>
      <c r="I40" s="135"/>
      <c r="J40" s="135"/>
      <c r="K40" s="135"/>
      <c r="L40" s="135"/>
      <c r="M40" s="135"/>
      <c r="N40" s="135"/>
    </row>
    <row r="41" spans="1:14" ht="15" customHeight="1" x14ac:dyDescent="0.15">
      <c r="A41" s="184" t="s">
        <v>218</v>
      </c>
      <c r="B41" s="184"/>
      <c r="C41" s="184"/>
      <c r="D41" s="184"/>
      <c r="E41" s="184"/>
      <c r="F41" s="184"/>
      <c r="G41" s="184"/>
      <c r="H41" s="184"/>
      <c r="I41" s="184">
        <v>100</v>
      </c>
      <c r="J41" s="184"/>
      <c r="K41" s="184"/>
      <c r="L41" s="184"/>
      <c r="M41" s="175"/>
      <c r="N41" s="175"/>
    </row>
    <row r="42" spans="1:14" x14ac:dyDescent="0.15">
      <c r="A42" s="3" t="s">
        <v>219</v>
      </c>
      <c r="B42" s="145" t="s">
        <v>252</v>
      </c>
      <c r="C42" s="146"/>
      <c r="D42" s="146"/>
      <c r="E42" s="146"/>
      <c r="F42" s="146"/>
      <c r="G42" s="146"/>
      <c r="H42" s="146"/>
      <c r="I42" s="146"/>
      <c r="J42" s="146"/>
      <c r="K42" s="146"/>
      <c r="L42" s="146"/>
      <c r="M42" s="146"/>
      <c r="N42" s="147"/>
    </row>
    <row r="43" spans="1:14" x14ac:dyDescent="0.15">
      <c r="A43" s="160" t="s">
        <v>578</v>
      </c>
      <c r="B43" s="160"/>
      <c r="C43" s="160"/>
      <c r="D43" s="160"/>
      <c r="E43" s="160"/>
      <c r="F43" s="160"/>
      <c r="G43" s="160"/>
      <c r="H43" s="160"/>
      <c r="I43" s="160"/>
      <c r="J43" s="160"/>
      <c r="K43" s="160"/>
      <c r="L43" s="160"/>
      <c r="M43" s="160"/>
      <c r="N43" s="160"/>
    </row>
    <row r="44" spans="1:14" ht="38.25" customHeight="1" x14ac:dyDescent="0.15">
      <c r="A44" s="160" t="s">
        <v>579</v>
      </c>
      <c r="B44" s="160"/>
      <c r="C44" s="160"/>
      <c r="D44" s="160"/>
      <c r="E44" s="160"/>
      <c r="F44" s="160"/>
      <c r="G44" s="160"/>
      <c r="H44" s="160"/>
      <c r="I44" s="160"/>
      <c r="J44" s="160"/>
      <c r="K44" s="160"/>
      <c r="L44" s="160"/>
      <c r="M44" s="160"/>
      <c r="N44" s="160"/>
    </row>
    <row r="45" spans="1:14" ht="41.1" customHeight="1" x14ac:dyDescent="0.15">
      <c r="A45" s="160" t="s">
        <v>580</v>
      </c>
      <c r="B45" s="160"/>
      <c r="C45" s="160"/>
      <c r="D45" s="160"/>
      <c r="E45" s="160"/>
      <c r="F45" s="160"/>
      <c r="G45" s="160"/>
      <c r="H45" s="160"/>
      <c r="I45" s="160"/>
      <c r="J45" s="160"/>
      <c r="K45" s="160"/>
      <c r="L45" s="160"/>
      <c r="M45" s="160"/>
      <c r="N45" s="160"/>
    </row>
  </sheetData>
  <mergeCells count="17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 ref="K40:L40"/>
    <mergeCell ref="M40:N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B11:G11"/>
    <mergeCell ref="H11:N11"/>
    <mergeCell ref="B12:G12"/>
    <mergeCell ref="H12:N12"/>
    <mergeCell ref="D13:F13"/>
    <mergeCell ref="I13:J13"/>
    <mergeCell ref="K13:L13"/>
    <mergeCell ref="M13:N13"/>
    <mergeCell ref="D14:F14"/>
    <mergeCell ref="I14:J14"/>
    <mergeCell ref="K14:L14"/>
    <mergeCell ref="M14:N14"/>
    <mergeCell ref="C9:D9"/>
    <mergeCell ref="F9:G9"/>
    <mergeCell ref="H9:I9"/>
    <mergeCell ref="J9:K9"/>
    <mergeCell ref="L9:M9"/>
    <mergeCell ref="C10:D10"/>
    <mergeCell ref="F10:G10"/>
    <mergeCell ref="H10:I10"/>
    <mergeCell ref="J10:K10"/>
    <mergeCell ref="L10:M10"/>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s>
  <phoneticPr fontId="40" type="noConversion"/>
  <pageMargins left="0.75" right="0.75" top="1" bottom="1" header="0.5" footer="0.5"/>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2</vt:i4>
      </vt:variant>
    </vt:vector>
  </HeadingPairs>
  <TitlesOfParts>
    <vt:vector size="31" baseType="lpstr">
      <vt:lpstr>封面</vt:lpstr>
      <vt:lpstr>目录</vt:lpstr>
      <vt:lpstr>省级部门（单位）整体支出绩效自评表（参考模板）</vt:lpstr>
      <vt:lpstr>部门预算项目支出绩效自评结果汇总表</vt:lpstr>
      <vt:lpstr>1、《法刊》（审判理论与实践）等印刷费</vt:lpstr>
      <vt:lpstr>2、办案业务费</vt:lpstr>
      <vt:lpstr>3、法官法警服装费</vt:lpstr>
      <vt:lpstr>4、设备购置费</vt:lpstr>
      <vt:lpstr>5、涉法涉诉司法资金</vt:lpstr>
      <vt:lpstr>6、文化建设宣传经费</vt:lpstr>
      <vt:lpstr>7、物业费</vt:lpstr>
      <vt:lpstr>8、信息化建设经费 </vt:lpstr>
      <vt:lpstr>9、重点案件开庭审理办案费</vt:lpstr>
      <vt:lpstr>10、中央政法转移支付</vt:lpstr>
      <vt:lpstr>11、少数民族法制研究费</vt:lpstr>
      <vt:lpstr>12、全省法院业务费</vt:lpstr>
      <vt:lpstr>13、全省人民法庭维修经费</vt:lpstr>
      <vt:lpstr>14、全省法院两庭建设费</vt:lpstr>
      <vt:lpstr>15、全省法院智慧法院建设费</vt:lpstr>
      <vt:lpstr>16、培训费</vt:lpstr>
      <vt:lpstr>17、法庭运行维护费本级</vt:lpstr>
      <vt:lpstr>18、法庭运行维护费部门本级</vt:lpstr>
      <vt:lpstr>19、陈列馆运行维护及业务费</vt:lpstr>
      <vt:lpstr>20、办公用房租赁费</vt:lpstr>
      <vt:lpstr>21、电费</vt:lpstr>
      <vt:lpstr>Sheet1</vt:lpstr>
      <vt:lpstr>Sheet2</vt:lpstr>
      <vt:lpstr>省对市县转移支付绩效自评结果汇总表</vt:lpstr>
      <vt:lpstr>省对市县转移支付绩效自评表（参考模板）</vt:lpstr>
      <vt:lpstr>'7、物业费'!Print_Area</vt:lpstr>
      <vt:lpstr>'省级部门（单位）整体支出绩效自评表（参考模板）'!Print_Area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cp:lastPrinted>2020-03-13T02:25:00Z</cp:lastPrinted>
  <dcterms:created xsi:type="dcterms:W3CDTF">2018-12-06T00:45:00Z</dcterms:created>
  <dcterms:modified xsi:type="dcterms:W3CDTF">2023-08-10T09:58:01Z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81C339C976664CA4ACDCA779E477368C</vt:lpwstr>
  </property>
</Properties>
</file>