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4" windowHeight="9245"/>
  </bookViews>
  <sheets>
    <sheet name="评分表" sheetId="1" r:id="rId1"/>
    <sheet name="项目问题清单" sheetId="2" r:id="rId2"/>
    <sheet name="Sheet4" sheetId="6" state="hidden" r:id="rId3"/>
    <sheet name="Sheet3" sheetId="5" state="hidden" r:id="rId4"/>
    <sheet name="Sheet2" sheetId="4" state="hidden" r:id="rId5"/>
    <sheet name="Sheet1" sheetId="3" state="hidden" r:id="rId6"/>
  </sheets>
  <definedNames>
    <definedName name="_xlnm._FilterDatabase" localSheetId="0" hidden="1">评分表!$A$1:$K$29</definedName>
    <definedName name="_xlnm.Print_Area" localSheetId="0">评分表!$A$1:$K$29</definedName>
    <definedName name="_xlnm.Print_Titles" localSheetId="0">评分表!$3:$3</definedName>
    <definedName name="_xlnm.Print_Titles" localSheetId="1">项目问题清单!$3:$3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<sst xmlns="http://schemas.openxmlformats.org/spreadsheetml/2006/main" count="710" uniqueCount="335">
  <si>
    <t>附件1：</t>
  </si>
  <si>
    <t>甘肃省高级人民法院2023年度办案业务费项目支出绩效评价评分表</t>
  </si>
  <si>
    <t>一级指标及分值</t>
  </si>
  <si>
    <t>二级指标及分值</t>
  </si>
  <si>
    <t>三级指标及分值</t>
  </si>
  <si>
    <t>权重</t>
  </si>
  <si>
    <t>指标解释</t>
  </si>
  <si>
    <t>评分标准</t>
  </si>
  <si>
    <t>目标值</t>
  </si>
  <si>
    <t>完成值</t>
  </si>
  <si>
    <t>得分</t>
  </si>
  <si>
    <t>依据来源</t>
  </si>
  <si>
    <t>证据收集方式</t>
  </si>
  <si>
    <t>决策指标（15分）</t>
  </si>
  <si>
    <t>项目立项（5分）</t>
  </si>
  <si>
    <t xml:space="preserve">立项依据充分性    </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</si>
  <si>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</si>
  <si>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</si>
  <si>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</si>
  <si>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甘肃省法院系统财物统管制度汇编》；《甘肃省高级人民法院关于做好全省法院系统项目建设管理工作的补充通知》甘高法〔2019〕19号；《甘肃省高级人民法院关于印发〈全省法院系统项目预算资金申报使用管理规程〉（试行）的通知》甘高法〔2018〕269号。</t>
  </si>
  <si>
    <t>文献检索；现场调研；发放资料清单</t>
  </si>
  <si>
    <t xml:space="preserve">立项程序规范性    </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</si>
  <si>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</si>
  <si>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</si>
  <si>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</si>
  <si>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绩效目标（5分）</t>
  </si>
  <si>
    <t xml:space="preserve">绩效目标合理性    </t>
  </si>
  <si>
    <t>项目所设定的绩效目标是否依据充分，是否符合客观实际，用以反映和考核项目绩效目标与项目实施的相符情况。</t>
  </si>
  <si>
    <r>
      <rPr>
        <sz val="11"/>
        <color theme="1"/>
        <rFont val="宋体"/>
        <charset val="134"/>
      </rPr>
      <t xml:space="preserve">①项目是否有绩效目标；              
②项目绩效目标与实际工作内容具有相关性；                          
③项目预期产出效益和效果符合正常的业绩水平；                            
④项目绩效目标设置符合各单位实际情况。 </t>
    </r>
    <r>
      <rPr>
        <sz val="11"/>
        <color rgb="FFFF0000"/>
        <rFont val="宋体"/>
        <charset val="134"/>
      </rPr>
      <t xml:space="preserve"> </t>
    </r>
    <r>
      <rPr>
        <sz val="11"/>
        <color theme="1"/>
        <rFont val="宋体"/>
        <charset val="134"/>
      </rPr>
      <t xml:space="preserve">                            
符合所有评价要点得满分；若不符合要点①的要求，该项指标直接得0分；在符合要点①的基础上②③④每出现一项不符合要求扣权重分的1/3。</t>
    </r>
  </si>
  <si>
    <t>合理</t>
  </si>
  <si>
    <t>《甘肃省省级预算绩效目标管理办法》；《全省法院业务费项目支出绩效目标表》。</t>
  </si>
  <si>
    <t>政府文件；现场调研；查看甘肃省预算绩效管理信息系统情况；发放资料清单</t>
  </si>
  <si>
    <t xml:space="preserve">绩效指标明确性     </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</si>
  <si>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</si>
  <si>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符合所有评价要点得满分；每出现一项不符合要求扣权重分的1/3。</t>
  </si>
  <si>
    <t>明确</t>
  </si>
  <si>
    <t>资金投入（5分）</t>
  </si>
  <si>
    <t xml:space="preserve">预算编制科学性    </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</si>
  <si>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</si>
  <si>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符合所有评价要点得满分；每出现一项不符合要求扣权重分的1/3。</t>
  </si>
  <si>
    <t>科学</t>
  </si>
  <si>
    <t>《甘肃省财政厅关于2023年省级部门预算及绩效目标的批复》；《关于2023年“全省法院业务费”拟安排建议的报告》（甘高法〔2023〕174号）。</t>
  </si>
  <si>
    <t>现场调研；核查数据；发放资料清单</t>
  </si>
  <si>
    <t xml:space="preserve">资金分配合理性    </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</si>
  <si>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</si>
  <si>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</si>
  <si>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过程指标（15分）</t>
  </si>
  <si>
    <t>资金管理（9分）</t>
  </si>
  <si>
    <t xml:space="preserve">资金到位率        </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</si>
  <si>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</si>
  <si>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内预算安排到具体项目的资金。总资金到位率为100%得满分；否则每降低1%扣权重分的2.5%，扣完为止。</t>
  </si>
  <si>
    <t>=100%</t>
  </si>
  <si>
    <t>《2023年部门预算批复表》；《甘肃省高级人民法院决算报表》。</t>
  </si>
  <si>
    <t>预算执行率</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</si>
  <si>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</si>
  <si>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总预算执行率为100%得满分；否则每降低1%扣权重分的3%，扣完为止。</t>
  </si>
  <si>
    <t>《甘肃省高级人民法院决算报表》；全省法院业务费收支明细账。</t>
  </si>
  <si>
    <t>1.预算安排情况
根据甘肃省高级人民法院2023年度预算安排，该项目预算资金2,000.00万元。2023年12月，甘肃省高级人民法院上缴当年第五次经济普查指标300.00万元，该项目实际下达预算资金1,700.00万元。
2.资金使用情况
截止2023年12月31日，“第五次全国经济普查”项目实际支出1,191.08万元，预算执行率70.06%。</t>
  </si>
  <si>
    <t xml:space="preserve">资金使用合规性     </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</si>
  <si>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</si>
  <si>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25%；若不符合要点④的要求，则不得分。</t>
  </si>
  <si>
    <t>合规</t>
  </si>
  <si>
    <t>《甘肃省法院系统财物统管制度汇编》；项目收支财务凭证及附件；相关合同协议；相关会议纪要。</t>
  </si>
  <si>
    <t>财务管理制度；查看凭证</t>
  </si>
  <si>
    <t>组织实施      （6分）</t>
  </si>
  <si>
    <t xml:space="preserve">管理制度健全性    </t>
  </si>
  <si>
    <t>财务和业务管理制度是否健全，用以反映和考核财务和业务管理制度对项目顺利实施的保障情况。</t>
  </si>
  <si>
    <r>
      <rPr>
        <sz val="11"/>
        <color theme="1"/>
        <rFont val="宋体"/>
        <charset val="134"/>
      </rPr>
      <t xml:space="preserve">①已制定相关的财务和业务管理制度；
②财务和业务管理制度合法合规；
</t>
    </r>
    <r>
      <rPr>
        <sz val="11"/>
        <color theme="1"/>
        <rFont val="仿宋"/>
        <charset val="134"/>
      </rPr>
      <t>③</t>
    </r>
    <r>
      <rPr>
        <sz val="11"/>
        <color theme="1"/>
        <rFont val="宋体"/>
        <charset val="134"/>
        <scheme val="minor"/>
      </rPr>
      <t>财务和</t>
    </r>
    <r>
      <rPr>
        <sz val="11"/>
        <color theme="1"/>
        <rFont val="宋体"/>
        <charset val="134"/>
      </rPr>
      <t>业务管理制度健全、可行。                            
符合所有评价要点得满分；每出现一项不符合要求扣权重分的1/3。</t>
    </r>
  </si>
  <si>
    <t>健全</t>
  </si>
  <si>
    <r>
      <rPr>
        <sz val="11"/>
        <rFont val="宋体"/>
        <charset val="134"/>
        <scheme val="minor"/>
      </rPr>
      <t>《最高人民法院业务经费开支范围》；甘肃省高级人民法院关于印发《全省法院系统项目预算资金申报使用管理规程》（试行）的通知（甘高法</t>
    </r>
    <r>
      <rPr>
        <sz val="11"/>
        <rFont val="宋体"/>
        <charset val="134"/>
      </rPr>
      <t>〔</t>
    </r>
    <r>
      <rPr>
        <sz val="11"/>
        <rFont val="宋体"/>
        <charset val="134"/>
        <scheme val="minor"/>
      </rPr>
      <t>2018</t>
    </r>
    <r>
      <rPr>
        <sz val="11"/>
        <rFont val="宋体"/>
        <charset val="134"/>
      </rPr>
      <t>〕</t>
    </r>
    <r>
      <rPr>
        <sz val="11"/>
        <rFont val="宋体"/>
        <charset val="134"/>
        <scheme val="minor"/>
      </rPr>
      <t>269号）。</t>
    </r>
  </si>
  <si>
    <t>制度汇编；现场调研</t>
  </si>
  <si>
    <t xml:space="preserve">制度执行有效性    </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</si>
  <si>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</si>
  <si>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</si>
  <si>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</si>
  <si>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较有效</t>
  </si>
  <si>
    <t>绩效管理规范性</t>
  </si>
  <si>
    <t>项目绩效评价是否符合管理制度规定，用以反映和考核绩效评价的有效执行情况。</t>
  </si>
  <si>
    <t>①遵守相关管理规定对绩效运行进行监控；
②遵守相关管理规定对绩效目标进行评价；
③主管部门对绩效管理工作进行监督检查。
以上各要素各占1/3权重分，符合得满分，不符合得0分。</t>
  </si>
  <si>
    <t>成本指标（10分）</t>
  </si>
  <si>
    <t>经济成本指标
（10分）</t>
  </si>
  <si>
    <t>成本控制情况</t>
  </si>
  <si>
    <t>项目实际支出是否超出预算，用以反映和考核项目的成本节约程度。</t>
  </si>
  <si>
    <t>项目支出未超预算得8分，超出预算20%以内按超支比例扣分，超出预算20%以上不得分。</t>
  </si>
  <si>
    <t>预算内</t>
  </si>
  <si>
    <t>产出指标（30分）</t>
  </si>
  <si>
    <t>数量指标（15分）</t>
  </si>
  <si>
    <t>办案办公设备采购数量</t>
  </si>
  <si>
    <t>项目实施的实际产出数与计划产出数的比率，用以反映和考核项目产出数量目标的实现程度。</t>
  </si>
  <si>
    <t>办公设备购置数量达到目标值，得满分；每下降目标值的1%扣权重分的1%直至0。</t>
  </si>
  <si>
    <t>≥400台（套）</t>
  </si>
  <si>
    <t>918台（套）</t>
  </si>
  <si>
    <t>10家法院提供资料清单和基础数据表</t>
  </si>
  <si>
    <t>现场核查；资料清单收集；资料分析</t>
  </si>
  <si>
    <t>民商事案件结案率</t>
  </si>
  <si>
    <t>民商事案件结案率达到目标值，得满分；每下降目标值的1%扣权重分的1%直至0。</t>
  </si>
  <si>
    <t>≥90%</t>
  </si>
  <si>
    <t>刑事案件结案率</t>
  </si>
  <si>
    <t>刑事案件结案率达到目标值，得满分；每下降目标值的1%扣权重分的1%直至0。</t>
  </si>
  <si>
    <t>行政案件结案率</t>
  </si>
  <si>
    <t>行政案件结案率达到目标值，得满分；每下降目标值的1%扣权重分的1%直至0。</t>
  </si>
  <si>
    <t>白龙江林区法院、小陇山林区法院、洮河林区法院</t>
  </si>
  <si>
    <t>执行案件结案率</t>
  </si>
  <si>
    <t>执行案件结案率达到目标值，得满分；每下降目标值的1%扣权重分的1%直至0。</t>
  </si>
  <si>
    <t>≥85%</t>
  </si>
  <si>
    <t>质量指标（5分）</t>
  </si>
  <si>
    <t>采购验收合格率</t>
  </si>
  <si>
    <t>项目完成的质量达标产出数与实际产出数的比率，用以反映和考核项目产出质量目标的实现程度。</t>
  </si>
  <si>
    <t>采购验收合格率与计划相符，得满分；每下降目标值的1%扣权重分的1%直至0。</t>
  </si>
  <si>
    <t>一审服判息诉率</t>
  </si>
  <si>
    <t>一审服判息诉率与计划相符，得满分；每下降目标值的1%扣权重分的1%直至0。</t>
  </si>
  <si>
    <t>时效指标（10分)</t>
  </si>
  <si>
    <t>采购工作开展及时性</t>
  </si>
  <si>
    <t>项目实际完成时间与计划完成时间的比较，用以反映和考核项目产出时效目标的实现程度。</t>
  </si>
  <si>
    <t>采购工作开展及时性按计划完成，得1分；按计划实施，超过计划完成时间，得0.5分；项目未按计划实施不得分。</t>
  </si>
  <si>
    <t>及时</t>
  </si>
  <si>
    <t>较及时</t>
  </si>
  <si>
    <t>甘肃省林区中级法院、兰州铁路运输法院</t>
  </si>
  <si>
    <t>法定审限内结案率</t>
  </si>
  <si>
    <t>法定审限内结案率按计划完成，得1分；按计划实施，超过计划完成时间，得0.5分；项目未按计划实施不得分。</t>
  </si>
  <si>
    <t>效益指标（30分）</t>
  </si>
  <si>
    <t>社会效益指标（20分）</t>
  </si>
  <si>
    <t>保障社会公平正义有效性</t>
  </si>
  <si>
    <t>通过项目的实施产生的社会效益，通过项目的实施有效保障社会公平正义有效性，保障审判服务有效开展。</t>
  </si>
  <si>
    <t>①严格按照政府信息公开要求公开统计数据；                      
②提高普查信息共享服务水平。                           
符合所有评价要点得满分，每出现一项不符合要求扣权重分的50%。</t>
  </si>
  <si>
    <t>民事案件调解撤诉率</t>
  </si>
  <si>
    <t>①通过民事案件调解撤诉率参考依据；
②促进企业创新发展、提升企业社会形象。             
符合所有评价要点得满分，每出现一项不符合要求扣权重分的50%。</t>
  </si>
  <si>
    <t>≥50%</t>
  </si>
  <si>
    <t>服务对象满意度指标（10分）</t>
  </si>
  <si>
    <t>案件当事人满意度</t>
  </si>
  <si>
    <t>反映案件当事人满意度对单位满意程度。</t>
  </si>
  <si>
    <t>根据调查问卷得分统计计算，问卷平均分达到目标值得满分，未达到目标值满意度每低一个百分点，扣0.2分，扣完为止。</t>
  </si>
  <si>
    <t>96%</t>
  </si>
  <si>
    <t>问卷调查。</t>
  </si>
  <si>
    <t>发放调查问卷</t>
  </si>
  <si>
    <t>总分</t>
  </si>
  <si>
    <t>评价得分</t>
  </si>
  <si>
    <t>附件2：</t>
  </si>
  <si>
    <t>甘肃省高级人民法院2023年办案业务费项目问题清单</t>
  </si>
  <si>
    <t>问题分类</t>
  </si>
  <si>
    <t>序号</t>
  </si>
  <si>
    <t>项目责任单位</t>
  </si>
  <si>
    <t>具体问题描述</t>
  </si>
  <si>
    <t>资金管理方面存在的问题</t>
  </si>
  <si>
    <t>甘肃省高级人民法院</t>
  </si>
  <si>
    <t>专项资金存在结余。办案业务费项目全年预算数4,510.73万元，其中上年结转资金1,260.73万元，当年财政拨款3,250.00万元，截至2023年12月31日，实际支出4,166.71万元，年末结转结余资金344.02万元。</t>
  </si>
  <si>
    <t>经查验甘肃省高级人民法院办案业务费项目相关合同协议、会计凭证等资料，存在验收不规范的问题，例如2023年2月145号记账凭证，报1月份车辆维修费，报销金额：179,145.00元，项目验收单甘肃省高级人民法院和甘肃华晨科贸有限公司西固汽车服务站均未加盖公章，未签订验收日期；甘肃华晨科贸有限公司西固汽车服务站验收单未签字，加盖发票专用章。履约验收程序有待进一步规范，不符合《甘肃省财政厅、甘肃省高级人民法院、甘肃省人民检察院〈关于甘肃省省以下地方法院检察院政府采购活动有关事项〉的通知》（甘财采〔2018〕12号）相关采购管理规定。</t>
  </si>
  <si>
    <t>经评价组核查甘肃省高级人民法院机关及9家直属法院填报的《办案业务费项目支出绩效自评表》发现，兰州铁路运输法院办案办公设备采购数量年度指标值1套，绩效自评实际完成值填写为99套；白龙江林区法院、武威铁路运输法院、洮河林区法院行政案件结案率实际完成值均为0；甘肃省林区中级法院、兰州铁路运输法院设备采购不及时，个别法院的绩效自评质量有待提升，甘肃省高级法院作为该项目的主管部门，绩效考评的监督管理责任有待加强。</t>
  </si>
  <si>
    <t>项目产出方面存在的问题</t>
  </si>
  <si>
    <t xml:space="preserve">部分指标未完成年度计划。
1.2023年甘肃省高级人民法院行政案件结案率&gt;=90%，实际完成95.18%，白龙江林区法院、武威铁路运输法院、洮河林区法院未完成年度预期目标。
2.甘肃省林区中级法院、兰州铁路运输法院设备采购不及时.
</t>
  </si>
  <si>
    <t>备注：无</t>
  </si>
  <si>
    <r>
      <rPr>
        <b/>
        <sz val="10"/>
        <color rgb="FF000000"/>
        <rFont val="宋体"/>
        <charset val="134"/>
      </rPr>
      <t>二级指标</t>
    </r>
  </si>
  <si>
    <r>
      <rPr>
        <b/>
        <sz val="10"/>
        <color rgb="FF000000"/>
        <rFont val="宋体"/>
        <charset val="134"/>
      </rPr>
      <t>三级指标</t>
    </r>
  </si>
  <si>
    <r>
      <rPr>
        <b/>
        <sz val="10"/>
        <color rgb="FF000000"/>
        <rFont val="宋体"/>
        <charset val="134"/>
      </rPr>
      <t>分值</t>
    </r>
  </si>
  <si>
    <r>
      <rPr>
        <b/>
        <sz val="10"/>
        <color rgb="FF000000"/>
        <rFont val="宋体"/>
        <charset val="134"/>
      </rPr>
      <t>目标值</t>
    </r>
  </si>
  <si>
    <r>
      <rPr>
        <b/>
        <sz val="10"/>
        <color rgb="FF000000"/>
        <rFont val="宋体"/>
        <charset val="134"/>
      </rPr>
      <t>业绩值</t>
    </r>
  </si>
  <si>
    <r>
      <rPr>
        <b/>
        <sz val="10"/>
        <color rgb="FF000000"/>
        <rFont val="宋体"/>
        <charset val="134"/>
      </rPr>
      <t>得分</t>
    </r>
  </si>
  <si>
    <r>
      <rPr>
        <b/>
        <sz val="10"/>
        <color rgb="FF000000"/>
        <rFont val="宋体"/>
        <charset val="134"/>
      </rPr>
      <t>得分率</t>
    </r>
  </si>
  <si>
    <r>
      <rPr>
        <sz val="10"/>
        <color theme="1"/>
        <rFont val="宋体"/>
        <charset val="134"/>
      </rPr>
      <t>经济效益指标</t>
    </r>
  </si>
  <si>
    <r>
      <rPr>
        <sz val="10"/>
        <color theme="1"/>
        <rFont val="宋体"/>
        <charset val="134"/>
      </rPr>
      <t>预算评审核减率</t>
    </r>
  </si>
  <si>
    <r>
      <rPr>
        <sz val="10"/>
        <color theme="1"/>
        <rFont val="宋体"/>
        <charset val="134"/>
      </rPr>
      <t>≥11%</t>
    </r>
  </si>
  <si>
    <r>
      <rPr>
        <sz val="10"/>
        <color theme="1"/>
        <rFont val="宋体"/>
        <charset val="134"/>
      </rPr>
      <t>社会效益指标</t>
    </r>
  </si>
  <si>
    <r>
      <rPr>
        <sz val="10"/>
        <color theme="1"/>
        <rFont val="宋体"/>
        <charset val="134"/>
      </rPr>
      <t>评审结果应用</t>
    </r>
  </si>
  <si>
    <r>
      <rPr>
        <sz val="10"/>
        <color theme="1"/>
        <rFont val="宋体"/>
        <charset val="134"/>
      </rPr>
      <t>良好</t>
    </r>
  </si>
  <si>
    <r>
      <rPr>
        <sz val="10"/>
        <color theme="1"/>
        <rFont val="宋体"/>
        <charset val="134"/>
      </rPr>
      <t>可持续影响指标</t>
    </r>
  </si>
  <si>
    <r>
      <rPr>
        <sz val="10"/>
        <color theme="1"/>
        <rFont val="宋体"/>
        <charset val="134"/>
      </rPr>
      <t>管理制度措施延续性</t>
    </r>
  </si>
  <si>
    <r>
      <rPr>
        <sz val="10"/>
        <color theme="1"/>
        <rFont val="宋体"/>
        <charset val="134"/>
      </rPr>
      <t>满意度指标</t>
    </r>
  </si>
  <si>
    <r>
      <rPr>
        <sz val="10"/>
        <color theme="1"/>
        <rFont val="宋体"/>
        <charset val="134"/>
      </rPr>
      <t>预算单位满意度</t>
    </r>
  </si>
  <si>
    <r>
      <rPr>
        <sz val="10"/>
        <color theme="1"/>
        <rFont val="宋体"/>
        <charset val="134"/>
      </rPr>
      <t>≥95%</t>
    </r>
  </si>
  <si>
    <r>
      <rPr>
        <b/>
        <sz val="10"/>
        <color theme="1"/>
        <rFont val="宋体"/>
        <charset val="134"/>
      </rPr>
      <t>合计</t>
    </r>
  </si>
  <si>
    <r>
      <rPr>
        <b/>
        <sz val="10"/>
        <color theme="1"/>
        <rFont val="宋体"/>
        <charset val="134"/>
      </rPr>
      <t>-</t>
    </r>
  </si>
  <si>
    <r>
      <rPr>
        <b/>
        <sz val="10"/>
        <color rgb="FF000000"/>
        <rFont val="宋体"/>
        <charset val="134"/>
      </rPr>
      <t>一级指标</t>
    </r>
  </si>
  <si>
    <r>
      <rPr>
        <b/>
        <sz val="10"/>
        <color rgb="FF333333"/>
        <rFont val="宋体"/>
        <charset val="134"/>
      </rPr>
      <t>三级指标</t>
    </r>
  </si>
  <si>
    <r>
      <rPr>
        <b/>
        <sz val="10"/>
        <color rgb="FF333333"/>
        <rFont val="宋体"/>
        <charset val="134"/>
      </rPr>
      <t>分值</t>
    </r>
  </si>
  <si>
    <r>
      <rPr>
        <b/>
        <sz val="10"/>
        <color rgb="FF333333"/>
        <rFont val="宋体"/>
        <charset val="134"/>
      </rPr>
      <t>得分</t>
    </r>
  </si>
  <si>
    <r>
      <rPr>
        <b/>
        <sz val="10"/>
        <color rgb="FF333333"/>
        <rFont val="宋体"/>
        <charset val="134"/>
      </rPr>
      <t>得分率</t>
    </r>
  </si>
  <si>
    <r>
      <rPr>
        <sz val="10"/>
        <color rgb="FF000000"/>
        <rFont val="宋体"/>
        <charset val="134"/>
      </rPr>
      <t>决策指标</t>
    </r>
  </si>
  <si>
    <r>
      <rPr>
        <sz val="10"/>
        <color rgb="FF000000"/>
        <rFont val="宋体"/>
        <charset val="134"/>
      </rPr>
      <t>项目立项</t>
    </r>
  </si>
  <si>
    <r>
      <rPr>
        <sz val="10"/>
        <color rgb="FF000000"/>
        <rFont val="宋体"/>
        <charset val="134"/>
      </rPr>
      <t xml:space="preserve">立项依据充分性 </t>
    </r>
    <r>
      <rPr>
        <sz val="10"/>
        <color rgb="FF000000"/>
        <rFont val="宋体"/>
        <charset val="134"/>
      </rPr>
      <t xml:space="preserve">   </t>
    </r>
  </si>
  <si>
    <r>
      <rPr>
        <sz val="10"/>
        <color rgb="FF000000"/>
        <rFont val="宋体"/>
        <charset val="134"/>
      </rPr>
      <t xml:space="preserve">立项程序规范性 </t>
    </r>
    <r>
      <rPr>
        <sz val="10"/>
        <color rgb="FF000000"/>
        <rFont val="宋体"/>
        <charset val="134"/>
      </rPr>
      <t xml:space="preserve">   </t>
    </r>
  </si>
  <si>
    <r>
      <rPr>
        <sz val="10"/>
        <color rgb="FF000000"/>
        <rFont val="宋体"/>
        <charset val="134"/>
      </rPr>
      <t>绩效目标</t>
    </r>
  </si>
  <si>
    <r>
      <rPr>
        <sz val="10"/>
        <color rgb="FF000000"/>
        <rFont val="宋体"/>
        <charset val="134"/>
      </rPr>
      <t xml:space="preserve">绩效目标合理性 </t>
    </r>
    <r>
      <rPr>
        <sz val="10"/>
        <color rgb="FF000000"/>
        <rFont val="宋体"/>
        <charset val="134"/>
      </rPr>
      <t xml:space="preserve">   </t>
    </r>
  </si>
  <si>
    <r>
      <rPr>
        <sz val="10"/>
        <color rgb="FF000000"/>
        <rFont val="宋体"/>
        <charset val="134"/>
      </rPr>
      <t xml:space="preserve">绩效指标明确性 </t>
    </r>
    <r>
      <rPr>
        <sz val="10"/>
        <color rgb="FF000000"/>
        <rFont val="宋体"/>
        <charset val="134"/>
      </rPr>
      <t xml:space="preserve">    </t>
    </r>
  </si>
  <si>
    <r>
      <rPr>
        <sz val="10"/>
        <color rgb="FF000000"/>
        <rFont val="宋体"/>
        <charset val="134"/>
      </rPr>
      <t>资金投入</t>
    </r>
  </si>
  <si>
    <r>
      <rPr>
        <sz val="10"/>
        <color rgb="FF000000"/>
        <rFont val="宋体"/>
        <charset val="134"/>
      </rPr>
      <t xml:space="preserve">预算编制科学性 </t>
    </r>
    <r>
      <rPr>
        <sz val="10"/>
        <color rgb="FF000000"/>
        <rFont val="宋体"/>
        <charset val="134"/>
      </rPr>
      <t xml:space="preserve">   </t>
    </r>
  </si>
  <si>
    <r>
      <rPr>
        <sz val="10"/>
        <color rgb="FF000000"/>
        <rFont val="宋体"/>
        <charset val="134"/>
      </rPr>
      <t xml:space="preserve">资金分配合理性 </t>
    </r>
    <r>
      <rPr>
        <sz val="10"/>
        <color rgb="FF000000"/>
        <rFont val="宋体"/>
        <charset val="134"/>
      </rPr>
      <t xml:space="preserve">   </t>
    </r>
  </si>
  <si>
    <r>
      <rPr>
        <sz val="10"/>
        <color rgb="FF000000"/>
        <rFont val="宋体"/>
        <charset val="134"/>
      </rPr>
      <t>过程指标</t>
    </r>
  </si>
  <si>
    <r>
      <rPr>
        <sz val="10"/>
        <color rgb="FF000000"/>
        <rFont val="宋体"/>
        <charset val="134"/>
      </rPr>
      <t>资金管理</t>
    </r>
  </si>
  <si>
    <r>
      <rPr>
        <sz val="10"/>
        <color rgb="FF000000"/>
        <rFont val="宋体"/>
        <charset val="134"/>
      </rPr>
      <t xml:space="preserve">资金到位率 </t>
    </r>
    <r>
      <rPr>
        <sz val="10"/>
        <color rgb="FF000000"/>
        <rFont val="宋体"/>
        <charset val="134"/>
      </rPr>
      <t xml:space="preserve">       </t>
    </r>
  </si>
  <si>
    <r>
      <rPr>
        <sz val="10"/>
        <color rgb="FF000000"/>
        <rFont val="宋体"/>
        <charset val="134"/>
      </rPr>
      <t xml:space="preserve">预算执行率 </t>
    </r>
    <r>
      <rPr>
        <sz val="10"/>
        <color rgb="FF000000"/>
        <rFont val="宋体"/>
        <charset val="134"/>
      </rPr>
      <t xml:space="preserve">    </t>
    </r>
  </si>
  <si>
    <r>
      <rPr>
        <sz val="10"/>
        <color rgb="FF000000"/>
        <rFont val="宋体"/>
        <charset val="134"/>
      </rPr>
      <t xml:space="preserve">资金使用合规性 </t>
    </r>
    <r>
      <rPr>
        <sz val="10"/>
        <color rgb="FF000000"/>
        <rFont val="宋体"/>
        <charset val="134"/>
      </rPr>
      <t xml:space="preserve">    </t>
    </r>
  </si>
  <si>
    <r>
      <rPr>
        <sz val="10"/>
        <color rgb="FF000000"/>
        <rFont val="宋体"/>
        <charset val="134"/>
      </rPr>
      <t>组织实施</t>
    </r>
  </si>
  <si>
    <r>
      <rPr>
        <sz val="10"/>
        <color rgb="FF000000"/>
        <rFont val="宋体"/>
        <charset val="134"/>
      </rPr>
      <t xml:space="preserve">管理制度健全性 </t>
    </r>
    <r>
      <rPr>
        <sz val="10"/>
        <color rgb="FF000000"/>
        <rFont val="宋体"/>
        <charset val="134"/>
      </rPr>
      <t xml:space="preserve">   </t>
    </r>
  </si>
  <si>
    <r>
      <rPr>
        <sz val="10"/>
        <color rgb="FF000000"/>
        <rFont val="宋体"/>
        <charset val="134"/>
      </rPr>
      <t xml:space="preserve">制度执行有效性 </t>
    </r>
    <r>
      <rPr>
        <sz val="10"/>
        <color rgb="FF000000"/>
        <rFont val="宋体"/>
        <charset val="134"/>
      </rPr>
      <t xml:space="preserve">   </t>
    </r>
  </si>
  <si>
    <r>
      <rPr>
        <sz val="10"/>
        <color rgb="FF000000"/>
        <rFont val="宋体"/>
        <charset val="134"/>
      </rPr>
      <t>产出指标</t>
    </r>
  </si>
  <si>
    <r>
      <rPr>
        <sz val="10"/>
        <color rgb="FF000000"/>
        <rFont val="宋体"/>
        <charset val="134"/>
      </rPr>
      <t>数量指标</t>
    </r>
  </si>
  <si>
    <r>
      <rPr>
        <sz val="10"/>
        <color rgb="FF333333"/>
        <rFont val="宋体"/>
        <charset val="134"/>
      </rPr>
      <t>被评审项目数量</t>
    </r>
  </si>
  <si>
    <r>
      <rPr>
        <sz val="10"/>
        <color rgb="FF333333"/>
        <rFont val="宋体"/>
        <charset val="134"/>
      </rPr>
      <t>被评审项目金额</t>
    </r>
  </si>
  <si>
    <r>
      <rPr>
        <sz val="10"/>
        <color rgb="FF333333"/>
        <rFont val="宋体"/>
        <charset val="134"/>
      </rPr>
      <t>评审报告</t>
    </r>
  </si>
  <si>
    <r>
      <rPr>
        <sz val="10"/>
        <color rgb="FF000000"/>
        <rFont val="宋体"/>
        <charset val="134"/>
      </rPr>
      <t>质量指标</t>
    </r>
  </si>
  <si>
    <r>
      <rPr>
        <sz val="10"/>
        <color rgb="FF333333"/>
        <rFont val="宋体"/>
        <charset val="134"/>
      </rPr>
      <t>第三方机构考核达标率</t>
    </r>
  </si>
  <si>
    <r>
      <rPr>
        <sz val="10"/>
        <color rgb="FF333333"/>
        <rFont val="宋体"/>
        <charset val="134"/>
      </rPr>
      <t>政府采购执行率</t>
    </r>
  </si>
  <si>
    <r>
      <rPr>
        <sz val="10"/>
        <color rgb="FF333333"/>
        <rFont val="宋体"/>
        <charset val="134"/>
      </rPr>
      <t>中介机构工作质量达标率</t>
    </r>
  </si>
  <si>
    <r>
      <rPr>
        <sz val="10"/>
        <color rgb="FF000000"/>
        <rFont val="宋体"/>
        <charset val="134"/>
      </rPr>
      <t>时效指标</t>
    </r>
  </si>
  <si>
    <r>
      <rPr>
        <sz val="10"/>
        <color rgb="FF000000"/>
        <rFont val="宋体"/>
        <charset val="134"/>
      </rPr>
      <t>工作任务完成及时</t>
    </r>
  </si>
  <si>
    <r>
      <rPr>
        <sz val="10"/>
        <color rgb="FF000000"/>
        <rFont val="宋体"/>
        <charset val="134"/>
      </rPr>
      <t>评审时限</t>
    </r>
  </si>
  <si>
    <r>
      <rPr>
        <sz val="10"/>
        <color rgb="FF000000"/>
        <rFont val="宋体"/>
        <charset val="134"/>
      </rPr>
      <t>成本控制</t>
    </r>
  </si>
  <si>
    <r>
      <rPr>
        <sz val="10"/>
        <color rgb="FF000000"/>
        <rFont val="宋体"/>
        <charset val="134"/>
      </rPr>
      <t>成本控制情况</t>
    </r>
  </si>
  <si>
    <r>
      <rPr>
        <sz val="10"/>
        <color rgb="FF000000"/>
        <rFont val="宋体"/>
        <charset val="134"/>
      </rPr>
      <t>效益指标</t>
    </r>
  </si>
  <si>
    <r>
      <rPr>
        <sz val="10"/>
        <color rgb="FF000000"/>
        <rFont val="宋体"/>
        <charset val="134"/>
      </rPr>
      <t xml:space="preserve">经济效益指标 </t>
    </r>
    <r>
      <rPr>
        <sz val="10"/>
        <color rgb="FF000000"/>
        <rFont val="宋体"/>
        <charset val="134"/>
      </rPr>
      <t xml:space="preserve">     </t>
    </r>
  </si>
  <si>
    <r>
      <rPr>
        <sz val="10"/>
        <color rgb="FF333333"/>
        <rFont val="宋体"/>
        <charset val="134"/>
      </rPr>
      <t>预算评审核减率</t>
    </r>
  </si>
  <si>
    <r>
      <rPr>
        <sz val="10"/>
        <color rgb="FF000000"/>
        <rFont val="宋体"/>
        <charset val="134"/>
      </rPr>
      <t>社会效益指标</t>
    </r>
  </si>
  <si>
    <r>
      <rPr>
        <sz val="10"/>
        <color rgb="FF333333"/>
        <rFont val="宋体"/>
        <charset val="134"/>
      </rPr>
      <t>评审结果应用</t>
    </r>
  </si>
  <si>
    <r>
      <rPr>
        <sz val="10"/>
        <color rgb="FF000000"/>
        <rFont val="宋体"/>
        <charset val="134"/>
      </rPr>
      <t xml:space="preserve">可持续影响指标 </t>
    </r>
    <r>
      <rPr>
        <sz val="10"/>
        <color rgb="FF000000"/>
        <rFont val="宋体"/>
        <charset val="134"/>
      </rPr>
      <t xml:space="preserve">  </t>
    </r>
  </si>
  <si>
    <r>
      <rPr>
        <sz val="10"/>
        <color rgb="FF333333"/>
        <rFont val="宋体"/>
        <charset val="134"/>
      </rPr>
      <t>管理制度措施延续性</t>
    </r>
  </si>
  <si>
    <r>
      <rPr>
        <sz val="10"/>
        <color rgb="FF000000"/>
        <rFont val="宋体"/>
        <charset val="134"/>
      </rPr>
      <t>满意度指标</t>
    </r>
  </si>
  <si>
    <r>
      <rPr>
        <sz val="10"/>
        <color rgb="FF333333"/>
        <rFont val="宋体"/>
        <charset val="134"/>
      </rPr>
      <t>满意度指标</t>
    </r>
  </si>
  <si>
    <r>
      <rPr>
        <sz val="10"/>
        <color rgb="FF333333"/>
        <rFont val="宋体"/>
        <charset val="134"/>
      </rPr>
      <t>预算单位满意度</t>
    </r>
  </si>
  <si>
    <r>
      <rPr>
        <b/>
        <sz val="10"/>
        <color rgb="FF333333"/>
        <rFont val="宋体"/>
        <charset val="134"/>
      </rPr>
      <t>合计</t>
    </r>
  </si>
  <si>
    <r>
      <rPr>
        <b/>
        <sz val="10.5"/>
        <color rgb="FF000000"/>
        <rFont val="宋体"/>
        <charset val="134"/>
      </rPr>
      <t>二级指标</t>
    </r>
  </si>
  <si>
    <r>
      <rPr>
        <b/>
        <sz val="10.5"/>
        <color rgb="FF000000"/>
        <rFont val="宋体"/>
        <charset val="134"/>
      </rPr>
      <t>三级指标</t>
    </r>
  </si>
  <si>
    <r>
      <rPr>
        <b/>
        <sz val="10.5"/>
        <color rgb="FF000000"/>
        <rFont val="宋体"/>
        <charset val="134"/>
      </rPr>
      <t>分值</t>
    </r>
  </si>
  <si>
    <r>
      <rPr>
        <b/>
        <sz val="10.5"/>
        <color rgb="FF000000"/>
        <rFont val="宋体"/>
        <charset val="134"/>
      </rPr>
      <t>目标值</t>
    </r>
  </si>
  <si>
    <r>
      <rPr>
        <b/>
        <sz val="10.5"/>
        <color rgb="FF000000"/>
        <rFont val="宋体"/>
        <charset val="134"/>
      </rPr>
      <t>业绩值</t>
    </r>
  </si>
  <si>
    <r>
      <rPr>
        <b/>
        <sz val="10.5"/>
        <color rgb="FF000000"/>
        <rFont val="宋体"/>
        <charset val="134"/>
      </rPr>
      <t>得分</t>
    </r>
  </si>
  <si>
    <r>
      <rPr>
        <b/>
        <sz val="10.5"/>
        <color rgb="FF000000"/>
        <rFont val="宋体"/>
        <charset val="134"/>
      </rPr>
      <t>得分率</t>
    </r>
  </si>
  <si>
    <r>
      <rPr>
        <sz val="10.5"/>
        <color rgb="FF000000"/>
        <rFont val="宋体"/>
        <charset val="134"/>
      </rPr>
      <t>项目立项</t>
    </r>
  </si>
  <si>
    <r>
      <rPr>
        <sz val="10.5"/>
        <color rgb="FF000000"/>
        <rFont val="宋体"/>
        <charset val="134"/>
      </rPr>
      <t>立项依据充分性</t>
    </r>
  </si>
  <si>
    <r>
      <rPr>
        <sz val="10.5"/>
        <color rgb="FF000000"/>
        <rFont val="宋体"/>
        <charset val="134"/>
      </rPr>
      <t>充分</t>
    </r>
  </si>
  <si>
    <r>
      <rPr>
        <sz val="10.5"/>
        <color rgb="FF000000"/>
        <rFont val="宋体"/>
        <charset val="134"/>
      </rPr>
      <t>立项程序规范性</t>
    </r>
  </si>
  <si>
    <r>
      <rPr>
        <sz val="10.5"/>
        <color rgb="FF333333"/>
        <rFont val="宋体"/>
        <charset val="134"/>
      </rPr>
      <t>规范</t>
    </r>
  </si>
  <si>
    <r>
      <rPr>
        <sz val="10.5"/>
        <color rgb="FF000000"/>
        <rFont val="宋体"/>
        <charset val="134"/>
      </rPr>
      <t>绩效目标</t>
    </r>
  </si>
  <si>
    <r>
      <rPr>
        <sz val="10.5"/>
        <color rgb="FF000000"/>
        <rFont val="宋体"/>
        <charset val="134"/>
      </rPr>
      <t>绩效目标合理性</t>
    </r>
  </si>
  <si>
    <r>
      <rPr>
        <sz val="10.5"/>
        <color rgb="FF333333"/>
        <rFont val="宋体"/>
        <charset val="134"/>
      </rPr>
      <t>合理</t>
    </r>
  </si>
  <si>
    <r>
      <rPr>
        <sz val="10.5"/>
        <color rgb="FF000000"/>
        <rFont val="宋体"/>
        <charset val="134"/>
      </rPr>
      <t>绩效指标明确性</t>
    </r>
  </si>
  <si>
    <r>
      <rPr>
        <sz val="10.5"/>
        <color rgb="FF333333"/>
        <rFont val="宋体"/>
        <charset val="134"/>
      </rPr>
      <t>明确</t>
    </r>
  </si>
  <si>
    <r>
      <rPr>
        <sz val="10.5"/>
        <color rgb="FF000000"/>
        <rFont val="宋体"/>
        <charset val="134"/>
      </rPr>
      <t>资金投入</t>
    </r>
  </si>
  <si>
    <r>
      <rPr>
        <sz val="10.5"/>
        <color rgb="FF000000"/>
        <rFont val="宋体"/>
        <charset val="134"/>
      </rPr>
      <t>预算编制科学性</t>
    </r>
  </si>
  <si>
    <r>
      <rPr>
        <sz val="10.5"/>
        <color rgb="FF333333"/>
        <rFont val="宋体"/>
        <charset val="134"/>
      </rPr>
      <t>科学</t>
    </r>
  </si>
  <si>
    <r>
      <rPr>
        <sz val="10.5"/>
        <color rgb="FF333333"/>
        <rFont val="宋体"/>
        <charset val="134"/>
      </rPr>
      <t>较科学</t>
    </r>
  </si>
  <si>
    <r>
      <rPr>
        <sz val="10.5"/>
        <color rgb="FF000000"/>
        <rFont val="宋体"/>
        <charset val="134"/>
      </rPr>
      <t>资金分配合理性</t>
    </r>
  </si>
  <si>
    <r>
      <rPr>
        <b/>
        <sz val="10.5"/>
        <color rgb="FF000000"/>
        <rFont val="宋体"/>
        <charset val="134"/>
      </rPr>
      <t>合计</t>
    </r>
  </si>
  <si>
    <r>
      <rPr>
        <b/>
        <sz val="10.5"/>
        <color rgb="FF000000"/>
        <rFont val="宋体"/>
        <charset val="134"/>
      </rPr>
      <t>-</t>
    </r>
  </si>
  <si>
    <r>
      <rPr>
        <sz val="10"/>
        <color rgb="FF000000"/>
        <rFont val="宋体"/>
        <charset val="134"/>
      </rPr>
      <t>资金使用合规性</t>
    </r>
  </si>
  <si>
    <r>
      <rPr>
        <sz val="10"/>
        <color rgb="FF333333"/>
        <rFont val="宋体"/>
        <charset val="134"/>
      </rPr>
      <t>合规</t>
    </r>
  </si>
  <si>
    <r>
      <rPr>
        <sz val="10"/>
        <color rgb="FF000000"/>
        <rFont val="宋体"/>
        <charset val="134"/>
      </rPr>
      <t xml:space="preserve">组织实施 </t>
    </r>
    <r>
      <rPr>
        <sz val="10"/>
        <color rgb="FF000000"/>
        <rFont val="宋体"/>
        <charset val="134"/>
      </rPr>
      <t xml:space="preserve">     </t>
    </r>
  </si>
  <si>
    <r>
      <rPr>
        <sz val="10"/>
        <color rgb="FF000000"/>
        <rFont val="宋体"/>
        <charset val="134"/>
      </rPr>
      <t>管理制度健全性</t>
    </r>
  </si>
  <si>
    <r>
      <rPr>
        <sz val="10"/>
        <color rgb="FF333333"/>
        <rFont val="宋体"/>
        <charset val="134"/>
      </rPr>
      <t>健全</t>
    </r>
  </si>
  <si>
    <r>
      <rPr>
        <sz val="10"/>
        <color rgb="FF000000"/>
        <rFont val="宋体"/>
        <charset val="134"/>
      </rPr>
      <t>较健全</t>
    </r>
  </si>
  <si>
    <r>
      <rPr>
        <sz val="10"/>
        <color rgb="FF000000"/>
        <rFont val="宋体"/>
        <charset val="134"/>
      </rPr>
      <t>制度执行有效性</t>
    </r>
  </si>
  <si>
    <r>
      <rPr>
        <sz val="10"/>
        <color rgb="FF333333"/>
        <rFont val="宋体"/>
        <charset val="134"/>
      </rPr>
      <t>有效</t>
    </r>
  </si>
  <si>
    <r>
      <rPr>
        <sz val="10"/>
        <color rgb="FF000000"/>
        <rFont val="宋体"/>
        <charset val="134"/>
      </rPr>
      <t>有效</t>
    </r>
  </si>
  <si>
    <r>
      <rPr>
        <b/>
        <sz val="10"/>
        <color rgb="FF000000"/>
        <rFont val="宋体"/>
        <charset val="134"/>
      </rPr>
      <t>合计</t>
    </r>
  </si>
  <si>
    <r>
      <rPr>
        <b/>
        <sz val="10"/>
        <color rgb="FF000000"/>
        <rFont val="宋体"/>
        <charset val="134"/>
      </rPr>
      <t>-</t>
    </r>
  </si>
  <si>
    <r>
      <rPr>
        <sz val="10"/>
        <color rgb="FF000000"/>
        <rFont val="宋体"/>
        <charset val="134"/>
      </rPr>
      <t>被评审项目数量</t>
    </r>
  </si>
  <si>
    <r>
      <rPr>
        <sz val="10"/>
        <color rgb="FF000000"/>
        <rFont val="宋体"/>
        <charset val="134"/>
      </rPr>
      <t>≥150个</t>
    </r>
  </si>
  <si>
    <r>
      <rPr>
        <sz val="10"/>
        <color rgb="FF000000"/>
        <rFont val="宋体"/>
        <charset val="134"/>
      </rPr>
      <t>174个</t>
    </r>
  </si>
  <si>
    <r>
      <rPr>
        <sz val="10"/>
        <color rgb="FF000000"/>
        <rFont val="宋体"/>
        <charset val="134"/>
      </rPr>
      <t>被评审项目金额</t>
    </r>
  </si>
  <si>
    <r>
      <rPr>
        <sz val="10"/>
        <color rgb="FF000000"/>
        <rFont val="宋体"/>
        <charset val="134"/>
      </rPr>
      <t>≥50000万元</t>
    </r>
  </si>
  <si>
    <r>
      <rPr>
        <sz val="10"/>
        <color rgb="FF000000"/>
        <rFont val="宋体"/>
        <charset val="134"/>
      </rPr>
      <t>1862000万元</t>
    </r>
  </si>
  <si>
    <r>
      <rPr>
        <sz val="10"/>
        <color rgb="FF000000"/>
        <rFont val="宋体"/>
        <charset val="134"/>
      </rPr>
      <t>评审报告</t>
    </r>
  </si>
  <si>
    <r>
      <rPr>
        <sz val="10"/>
        <color rgb="FF000000"/>
        <rFont val="宋体"/>
        <charset val="134"/>
      </rPr>
      <t>≥150份</t>
    </r>
  </si>
  <si>
    <r>
      <rPr>
        <sz val="10"/>
        <color rgb="FF000000"/>
        <rFont val="宋体"/>
        <charset val="134"/>
      </rPr>
      <t>174份</t>
    </r>
  </si>
  <si>
    <r>
      <rPr>
        <sz val="10"/>
        <color rgb="FF000000"/>
        <rFont val="宋体"/>
        <charset val="134"/>
      </rPr>
      <t>第三方机构考核达标率</t>
    </r>
  </si>
  <si>
    <r>
      <rPr>
        <sz val="10"/>
        <color rgb="FF000000"/>
        <rFont val="宋体"/>
        <charset val="134"/>
      </rPr>
      <t>政府采购执行率</t>
    </r>
  </si>
  <si>
    <r>
      <rPr>
        <sz val="10"/>
        <color rgb="FF000000"/>
        <rFont val="宋体"/>
        <charset val="134"/>
      </rPr>
      <t>中介机构工作质量达标率</t>
    </r>
  </si>
  <si>
    <r>
      <rPr>
        <sz val="10"/>
        <color rgb="FF000000"/>
        <rFont val="宋体"/>
        <charset val="134"/>
      </rPr>
      <t>及时</t>
    </r>
  </si>
  <si>
    <r>
      <rPr>
        <sz val="10"/>
        <color rgb="FF000000"/>
        <rFont val="宋体"/>
        <charset val="134"/>
      </rPr>
      <t>按不同项目类型、金额按期完成</t>
    </r>
  </si>
  <si>
    <r>
      <rPr>
        <sz val="10"/>
        <color rgb="FF000000"/>
        <rFont val="宋体"/>
        <charset val="134"/>
      </rPr>
      <t>预算范围内</t>
    </r>
  </si>
  <si>
    <r>
      <rPr>
        <sz val="10"/>
        <color rgb="FF000000"/>
        <rFont val="宋体"/>
        <charset val="134"/>
      </rPr>
      <t>经济效益指标</t>
    </r>
  </si>
  <si>
    <r>
      <rPr>
        <sz val="10"/>
        <color rgb="FF333333"/>
        <rFont val="宋体"/>
        <charset val="134"/>
      </rPr>
      <t>≥11%</t>
    </r>
  </si>
  <si>
    <r>
      <rPr>
        <sz val="10"/>
        <color rgb="FF333333"/>
        <rFont val="宋体"/>
        <charset val="134"/>
      </rPr>
      <t>良好</t>
    </r>
  </si>
  <si>
    <r>
      <rPr>
        <sz val="10"/>
        <color rgb="FF000000"/>
        <rFont val="宋体"/>
        <charset val="134"/>
      </rPr>
      <t>可持续影响指标</t>
    </r>
  </si>
  <si>
    <r>
      <rPr>
        <sz val="10"/>
        <color rgb="FF333333"/>
        <rFont val="宋体"/>
        <charset val="134"/>
      </rPr>
      <t>≥95%</t>
    </r>
  </si>
  <si>
    <r>
      <rPr>
        <sz val="10"/>
        <color theme="1"/>
        <rFont val="宋体"/>
        <charset val="134"/>
      </rPr>
      <t>序号</t>
    </r>
  </si>
  <si>
    <r>
      <rPr>
        <sz val="10"/>
        <color theme="1"/>
        <rFont val="宋体"/>
        <charset val="134"/>
      </rPr>
      <t>单位名称</t>
    </r>
  </si>
  <si>
    <r>
      <rPr>
        <sz val="10"/>
        <color theme="1"/>
        <rFont val="宋体"/>
        <charset val="134"/>
      </rPr>
      <t>列支专项资金</t>
    </r>
  </si>
  <si>
    <r>
      <rPr>
        <sz val="10"/>
        <color theme="1"/>
        <rFont val="宋体"/>
        <charset val="134"/>
      </rPr>
      <t>兰州霖成工程管理咨询有限公司</t>
    </r>
  </si>
  <si>
    <r>
      <rPr>
        <sz val="10"/>
        <color theme="1"/>
        <rFont val="宋体"/>
        <charset val="134"/>
      </rPr>
      <t>甘肃浩元工程造价咨询有限公司</t>
    </r>
  </si>
  <si>
    <r>
      <rPr>
        <sz val="10"/>
        <color theme="1"/>
        <rFont val="宋体"/>
        <charset val="134"/>
      </rPr>
      <t>甘肃兰建项目管理有限公司</t>
    </r>
  </si>
  <si>
    <r>
      <rPr>
        <sz val="10"/>
        <color theme="1"/>
        <rFont val="宋体"/>
        <charset val="134"/>
      </rPr>
      <t>金信建设工程造价咨询有限公司</t>
    </r>
  </si>
  <si>
    <r>
      <rPr>
        <sz val="10"/>
        <color theme="1"/>
        <rFont val="宋体"/>
        <charset val="134"/>
      </rPr>
      <t>万隆建设工程咨询集团有限公司</t>
    </r>
  </si>
  <si>
    <r>
      <rPr>
        <sz val="10"/>
        <color theme="1"/>
        <rFont val="宋体"/>
        <charset val="134"/>
      </rPr>
      <t>甘肃东方工程咨询有限公司</t>
    </r>
  </si>
  <si>
    <r>
      <rPr>
        <sz val="10"/>
        <color theme="1"/>
        <rFont val="宋体"/>
        <charset val="134"/>
      </rPr>
      <t>甘肃安宇工程造价咨询有限公司</t>
    </r>
  </si>
  <si>
    <r>
      <rPr>
        <sz val="10"/>
        <color theme="1"/>
        <rFont val="宋体"/>
        <charset val="134"/>
      </rPr>
      <t>甘肃恒通工程咨询有限责任公司</t>
    </r>
  </si>
  <si>
    <r>
      <rPr>
        <sz val="10"/>
        <color theme="1"/>
        <rFont val="宋体"/>
        <charset val="134"/>
      </rPr>
      <t>甘肃金信会计师事务所</t>
    </r>
  </si>
  <si>
    <r>
      <rPr>
        <sz val="10"/>
        <color theme="1"/>
        <rFont val="宋体"/>
        <charset val="134"/>
      </rPr>
      <t>甘肃金运达成会计师事务所（普通合伙）</t>
    </r>
  </si>
  <si>
    <r>
      <rPr>
        <sz val="10"/>
        <color theme="1"/>
        <rFont val="宋体"/>
        <charset val="134"/>
      </rPr>
      <t>甘肃商建工程咨询有限公司</t>
    </r>
  </si>
  <si>
    <r>
      <rPr>
        <sz val="10"/>
        <color theme="1"/>
        <rFont val="宋体"/>
        <charset val="134"/>
      </rPr>
      <t>中智达项目管理有限公司</t>
    </r>
  </si>
  <si>
    <t>框架协议数量</t>
  </si>
  <si>
    <t>中鸿忆框架协议签订日期不对</t>
  </si>
  <si>
    <t>委托评审协议</t>
  </si>
  <si>
    <t>金昌市高速公路枢纽绿化二期工程</t>
  </si>
  <si>
    <t>甘肃省金运达成会计师事务所</t>
  </si>
  <si>
    <t>要素不全</t>
  </si>
  <si>
    <t>日期栏未填</t>
  </si>
  <si>
    <t>资金管理办法</t>
  </si>
  <si>
    <t>无</t>
  </si>
  <si>
    <t>参考省上发改委</t>
  </si>
  <si>
    <t>投资评审</t>
  </si>
  <si>
    <t>项目管理办法</t>
  </si>
  <si>
    <r>
      <rPr>
        <sz val="10"/>
        <color rgb="FF000000"/>
        <rFont val="宋体"/>
        <charset val="134"/>
      </rPr>
      <t>一级指标</t>
    </r>
  </si>
  <si>
    <r>
      <rPr>
        <sz val="10"/>
        <color rgb="FF000000"/>
        <rFont val="宋体"/>
        <charset val="134"/>
      </rPr>
      <t>二级指标</t>
    </r>
  </si>
  <si>
    <r>
      <rPr>
        <sz val="10"/>
        <color rgb="FF333333"/>
        <rFont val="宋体"/>
        <charset val="134"/>
      </rPr>
      <t>三级指标</t>
    </r>
  </si>
  <si>
    <r>
      <rPr>
        <sz val="10"/>
        <color rgb="FF333333"/>
        <rFont val="宋体"/>
        <charset val="134"/>
      </rPr>
      <t>分值</t>
    </r>
  </si>
  <si>
    <r>
      <rPr>
        <sz val="10"/>
        <color rgb="FF333333"/>
        <rFont val="宋体"/>
        <charset val="134"/>
      </rPr>
      <t>得分</t>
    </r>
  </si>
  <si>
    <r>
      <rPr>
        <sz val="10"/>
        <color rgb="FF333333"/>
        <rFont val="宋体"/>
        <charset val="134"/>
      </rPr>
      <t>得分率</t>
    </r>
  </si>
  <si>
    <r>
      <rPr>
        <sz val="10"/>
        <color rgb="FF000000"/>
        <rFont val="宋体"/>
        <charset val="134"/>
      </rPr>
      <t>立项依据充分性</t>
    </r>
    <r>
      <rPr>
        <sz val="10"/>
        <color rgb="FF000000"/>
        <rFont val="宋体"/>
        <charset val="134"/>
      </rPr>
      <t xml:space="preserve"> </t>
    </r>
    <r>
      <rPr>
        <sz val="10"/>
        <color rgb="FF000000"/>
        <rFont val="宋体"/>
        <charset val="134"/>
      </rPr>
      <t xml:space="preserve">   </t>
    </r>
  </si>
  <si>
    <r>
      <rPr>
        <sz val="10"/>
        <color rgb="FF000000"/>
        <rFont val="宋体"/>
        <charset val="134"/>
      </rPr>
      <t>立项程序规范性</t>
    </r>
    <r>
      <rPr>
        <sz val="10"/>
        <color rgb="FF000000"/>
        <rFont val="宋体"/>
        <charset val="134"/>
      </rPr>
      <t xml:space="preserve"> </t>
    </r>
    <r>
      <rPr>
        <sz val="10"/>
        <color rgb="FF000000"/>
        <rFont val="宋体"/>
        <charset val="134"/>
      </rPr>
      <t xml:space="preserve">   </t>
    </r>
  </si>
  <si>
    <r>
      <rPr>
        <sz val="10"/>
        <color rgb="FF000000"/>
        <rFont val="宋体"/>
        <charset val="134"/>
      </rPr>
      <t>绩效目标合理性</t>
    </r>
    <r>
      <rPr>
        <sz val="10"/>
        <color rgb="FF000000"/>
        <rFont val="宋体"/>
        <charset val="134"/>
      </rPr>
      <t xml:space="preserve"> </t>
    </r>
    <r>
      <rPr>
        <sz val="10"/>
        <color rgb="FF000000"/>
        <rFont val="宋体"/>
        <charset val="134"/>
      </rPr>
      <t xml:space="preserve">   </t>
    </r>
  </si>
  <si>
    <r>
      <rPr>
        <sz val="10"/>
        <color rgb="FF000000"/>
        <rFont val="宋体"/>
        <charset val="134"/>
      </rPr>
      <t>绩效指标明确性</t>
    </r>
    <r>
      <rPr>
        <sz val="10"/>
        <color rgb="FF000000"/>
        <rFont val="宋体"/>
        <charset val="134"/>
      </rPr>
      <t xml:space="preserve"> </t>
    </r>
    <r>
      <rPr>
        <sz val="10"/>
        <color rgb="FF000000"/>
        <rFont val="宋体"/>
        <charset val="134"/>
      </rPr>
      <t xml:space="preserve">    </t>
    </r>
  </si>
  <si>
    <r>
      <rPr>
        <sz val="10"/>
        <color rgb="FF000000"/>
        <rFont val="宋体"/>
        <charset val="134"/>
      </rPr>
      <t>预算编制科学性</t>
    </r>
    <r>
      <rPr>
        <sz val="10"/>
        <color rgb="FF000000"/>
        <rFont val="宋体"/>
        <charset val="134"/>
      </rPr>
      <t xml:space="preserve"> </t>
    </r>
    <r>
      <rPr>
        <sz val="10"/>
        <color rgb="FF000000"/>
        <rFont val="宋体"/>
        <charset val="134"/>
      </rPr>
      <t xml:space="preserve">   </t>
    </r>
  </si>
  <si>
    <r>
      <rPr>
        <sz val="10"/>
        <color rgb="FF000000"/>
        <rFont val="宋体"/>
        <charset val="134"/>
      </rPr>
      <t>资金分配合理性</t>
    </r>
    <r>
      <rPr>
        <sz val="10"/>
        <color rgb="FF000000"/>
        <rFont val="宋体"/>
        <charset val="134"/>
      </rPr>
      <t xml:space="preserve"> </t>
    </r>
    <r>
      <rPr>
        <sz val="10"/>
        <color rgb="FF000000"/>
        <rFont val="宋体"/>
        <charset val="134"/>
      </rPr>
      <t xml:space="preserve">   </t>
    </r>
  </si>
  <si>
    <r>
      <rPr>
        <sz val="10"/>
        <color rgb="FF000000"/>
        <rFont val="宋体"/>
        <charset val="134"/>
      </rPr>
      <t>资金到位率</t>
    </r>
    <r>
      <rPr>
        <sz val="10"/>
        <color rgb="FF000000"/>
        <rFont val="宋体"/>
        <charset val="134"/>
      </rPr>
      <t xml:space="preserve"> </t>
    </r>
    <r>
      <rPr>
        <sz val="10"/>
        <color rgb="FF000000"/>
        <rFont val="宋体"/>
        <charset val="134"/>
      </rPr>
      <t xml:space="preserve">       </t>
    </r>
  </si>
  <si>
    <r>
      <rPr>
        <sz val="10"/>
        <color rgb="FF000000"/>
        <rFont val="宋体"/>
        <charset val="134"/>
      </rPr>
      <t>预算执行率</t>
    </r>
    <r>
      <rPr>
        <sz val="10"/>
        <color rgb="FF000000"/>
        <rFont val="宋体"/>
        <charset val="134"/>
      </rPr>
      <t xml:space="preserve"> </t>
    </r>
    <r>
      <rPr>
        <sz val="10"/>
        <color rgb="FF000000"/>
        <rFont val="宋体"/>
        <charset val="134"/>
      </rPr>
      <t xml:space="preserve">    </t>
    </r>
  </si>
  <si>
    <r>
      <rPr>
        <sz val="10"/>
        <color rgb="FF000000"/>
        <rFont val="宋体"/>
        <charset val="134"/>
      </rPr>
      <t>资金使用合规性</t>
    </r>
    <r>
      <rPr>
        <sz val="10"/>
        <color rgb="FF000000"/>
        <rFont val="宋体"/>
        <charset val="134"/>
      </rPr>
      <t xml:space="preserve"> </t>
    </r>
    <r>
      <rPr>
        <sz val="10"/>
        <color rgb="FF000000"/>
        <rFont val="宋体"/>
        <charset val="134"/>
      </rPr>
      <t xml:space="preserve">    </t>
    </r>
  </si>
  <si>
    <r>
      <rPr>
        <sz val="10"/>
        <color rgb="FF000000"/>
        <rFont val="宋体"/>
        <charset val="134"/>
      </rPr>
      <t>管理制度健全性</t>
    </r>
    <r>
      <rPr>
        <sz val="10"/>
        <color rgb="FF000000"/>
        <rFont val="宋体"/>
        <charset val="134"/>
      </rPr>
      <t xml:space="preserve"> </t>
    </r>
    <r>
      <rPr>
        <sz val="10"/>
        <color rgb="FF000000"/>
        <rFont val="宋体"/>
        <charset val="134"/>
      </rPr>
      <t xml:space="preserve">   </t>
    </r>
  </si>
  <si>
    <r>
      <rPr>
        <sz val="10"/>
        <color rgb="FF000000"/>
        <rFont val="宋体"/>
        <charset val="134"/>
      </rPr>
      <t>制度执行有效性</t>
    </r>
    <r>
      <rPr>
        <sz val="10"/>
        <color rgb="FF000000"/>
        <rFont val="宋体"/>
        <charset val="134"/>
      </rPr>
      <t xml:space="preserve"> </t>
    </r>
    <r>
      <rPr>
        <sz val="10"/>
        <color rgb="FF000000"/>
        <rFont val="宋体"/>
        <charset val="134"/>
      </rPr>
      <t xml:space="preserve">   </t>
    </r>
  </si>
  <si>
    <r>
      <rPr>
        <sz val="10"/>
        <color rgb="FF333333"/>
        <rFont val="宋体"/>
        <charset val="134"/>
      </rPr>
      <t>合计</t>
    </r>
  </si>
  <si>
    <r>
      <rPr>
        <b/>
        <sz val="10.5"/>
        <color theme="1"/>
        <rFont val="宋体"/>
        <charset val="134"/>
      </rPr>
      <t>二级指标</t>
    </r>
  </si>
  <si>
    <r>
      <rPr>
        <b/>
        <sz val="10.5"/>
        <color theme="1"/>
        <rFont val="宋体"/>
        <charset val="134"/>
      </rPr>
      <t>三级指标</t>
    </r>
  </si>
  <si>
    <r>
      <rPr>
        <b/>
        <sz val="10.5"/>
        <color theme="1"/>
        <rFont val="宋体"/>
        <charset val="134"/>
      </rPr>
      <t>分值</t>
    </r>
  </si>
  <si>
    <r>
      <rPr>
        <b/>
        <sz val="10.5"/>
        <color theme="1"/>
        <rFont val="宋体"/>
        <charset val="134"/>
      </rPr>
      <t>目标值</t>
    </r>
  </si>
  <si>
    <r>
      <rPr>
        <b/>
        <sz val="10.5"/>
        <color theme="1"/>
        <rFont val="宋体"/>
        <charset val="134"/>
      </rPr>
      <t>业绩值</t>
    </r>
  </si>
  <si>
    <r>
      <rPr>
        <b/>
        <sz val="10.5"/>
        <color theme="1"/>
        <rFont val="宋体"/>
        <charset val="134"/>
      </rPr>
      <t>得分</t>
    </r>
  </si>
  <si>
    <r>
      <rPr>
        <b/>
        <sz val="10.5"/>
        <color theme="1"/>
        <rFont val="宋体"/>
        <charset val="134"/>
      </rPr>
      <t>得分率</t>
    </r>
  </si>
  <si>
    <r>
      <rPr>
        <b/>
        <sz val="10.5"/>
        <color theme="1"/>
        <rFont val="宋体"/>
        <charset val="134"/>
      </rPr>
      <t>合计</t>
    </r>
  </si>
  <si>
    <r>
      <rPr>
        <b/>
        <sz val="10.5"/>
        <color theme="1"/>
        <rFont val="宋体"/>
        <charset val="134"/>
      </rPr>
      <t>-</t>
    </r>
  </si>
  <si>
    <r>
      <rPr>
        <sz val="10"/>
        <color rgb="FF000000"/>
        <rFont val="宋体"/>
        <charset val="134"/>
      </rPr>
      <t>组织实施</t>
    </r>
    <r>
      <rPr>
        <sz val="10"/>
        <color rgb="FF000000"/>
        <rFont val="宋体"/>
        <charset val="134"/>
      </rPr>
      <t xml:space="preserve"> </t>
    </r>
    <r>
      <rPr>
        <sz val="10"/>
        <color rgb="FF000000"/>
        <rFont val="宋体"/>
        <charset val="134"/>
      </rPr>
      <t xml:space="preserve">     </t>
    </r>
  </si>
  <si>
    <r>
      <rPr>
        <sz val="10"/>
        <color rgb="FF000000"/>
        <rFont val="宋体"/>
        <charset val="134"/>
      </rPr>
      <t>健全</t>
    </r>
  </si>
  <si>
    <r>
      <rPr>
        <sz val="10"/>
        <color rgb="FF333333"/>
        <rFont val="宋体"/>
        <charset val="134"/>
      </rPr>
      <t>≥150个</t>
    </r>
  </si>
  <si>
    <r>
      <rPr>
        <sz val="10"/>
        <color rgb="FF333333"/>
        <rFont val="宋体"/>
        <charset val="134"/>
      </rPr>
      <t>≥50000万元</t>
    </r>
  </si>
  <si>
    <r>
      <rPr>
        <sz val="10"/>
        <color rgb="FF333333"/>
        <rFont val="宋体"/>
        <charset val="134"/>
      </rPr>
      <t>≥150份</t>
    </r>
  </si>
  <si>
    <r>
      <rPr>
        <sz val="10"/>
        <color rgb="FF333333"/>
        <rFont val="宋体"/>
        <charset val="134"/>
      </rPr>
      <t>174份</t>
    </r>
  </si>
  <si>
    <r>
      <rPr>
        <b/>
        <sz val="10"/>
        <color rgb="FF333333"/>
        <rFont val="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</si>
</sst>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宋体"/>
      <charset val="134"/>
      <scheme val="minor"/>
    </font>
    <font>
      <sz val="10"/>
      <color rgb="FF000000"/>
      <name val="宋体"/>
      <charset val="134"/>
    </font>
    <font>
      <sz val="10"/>
      <color rgb="FF333333"/>
      <name val="宋体"/>
      <charset val="134"/>
    </font>
    <font>
      <b/>
      <sz val="10.5"/>
      <color theme="1"/>
      <name val="宋体"/>
      <charset val="134"/>
    </font>
    <font>
      <sz val="10.5"/>
      <color rgb="FF000000"/>
      <name val="宋体"/>
      <charset val="134"/>
    </font>
    <font>
      <sz val="10.5"/>
      <color theme="1"/>
      <name val="宋体"/>
      <charset val="134"/>
    </font>
    <font>
      <sz val="10.5"/>
      <color rgb="FF333333"/>
      <name val="宋体"/>
      <charset val="134"/>
    </font>
    <font>
      <b/>
      <sz val="10"/>
      <color rgb="FF000000"/>
      <name val="宋体"/>
      <charset val="134"/>
    </font>
    <font>
      <b/>
      <sz val="10"/>
      <color rgb="FF333333"/>
      <name val="宋体"/>
      <charset val="134"/>
    </font>
    <font>
      <b/>
      <sz val="10.5"/>
      <color rgb="FF000000"/>
      <name val="宋体"/>
      <charset val="134"/>
    </font>
    <font>
      <sz val="10"/>
      <color theme="1"/>
      <name val="宋体"/>
      <charset val="134"/>
    </font>
    <font>
      <b/>
      <sz val="10"/>
      <color theme="1"/>
      <name val="宋体"/>
      <charset val="134"/>
    </font>
    <font>
      <b/>
      <sz val="20"/>
      <color theme="1"/>
      <name val="宋体"/>
      <charset val="134"/>
      <scheme val="minor"/>
    </font>
    <font>
      <b/>
      <sz val="11"/>
      <color theme="1"/>
      <name val="宋体"/>
      <charset val="134"/>
    </font>
    <font>
      <sz val="11"/>
      <color theme="1"/>
      <name val="宋体"/>
      <charset val="134"/>
    </font>
    <font>
      <sz val="10"/>
      <color theme="1"/>
      <name val="宋体"/>
      <charset val="134"/>
      <scheme val="minor"/>
    </font>
    <font>
      <sz val="10"/>
      <name val="宋体"/>
      <charset val="134"/>
      <scheme val="minor"/>
    </font>
    <font>
      <b/>
      <sz val="11"/>
      <color theme="1"/>
      <name val="宋体"/>
      <charset val="134"/>
      <scheme val="minor"/>
    </font>
    <font>
      <sz val="11"/>
      <color indexed="63"/>
      <name val="宋体"/>
      <charset val="134"/>
    </font>
    <font>
      <sz val="11"/>
      <color indexed="63"/>
      <name val="宋体"/>
      <charset val="134"/>
      <scheme val="minor"/>
    </font>
    <font>
      <sz val="11"/>
      <name val="宋体"/>
      <charset val="134"/>
      <scheme val="minor"/>
    </font>
    <font>
      <sz val="10"/>
      <color indexed="63"/>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FF0000"/>
      <name val="宋体"/>
      <charset val="134"/>
    </font>
    <font>
      <sz val="11"/>
      <color theme="1"/>
      <name val="仿宋"/>
      <charset val="134"/>
    </font>
    <font>
      <sz val="11"/>
      <name val="宋体"/>
      <charset val="134"/>
    </font>
  </fonts>
  <fills count="35">
    <fill>
      <patternFill patternType="none"/>
    </fill>
    <fill>
      <patternFill patternType="gray125"/>
    </fill>
    <fill>
      <patternFill patternType="solid">
        <fgColor rgb="FFBDD6EE"/>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auto="1"/>
      </right>
      <top/>
      <bottom style="medium">
        <color rgb="FF000000"/>
      </bottom>
      <diagonal/>
    </border>
    <border>
      <left/>
      <right style="dotted">
        <color auto="1"/>
      </right>
      <top style="thick">
        <color auto="1"/>
      </top>
      <bottom style="dotted">
        <color auto="1"/>
      </bottom>
      <diagonal/>
    </border>
    <border>
      <left/>
      <right/>
      <top style="thick">
        <color auto="1"/>
      </top>
      <bottom style="dotted">
        <color auto="1"/>
      </bottom>
      <diagonal/>
    </border>
    <border>
      <left/>
      <right style="dotted">
        <color auto="1"/>
      </right>
      <top/>
      <bottom style="dotted">
        <color auto="1"/>
      </bottom>
      <diagonal/>
    </border>
    <border>
      <left/>
      <right/>
      <top/>
      <bottom style="dotted">
        <color auto="1"/>
      </bottom>
      <diagonal/>
    </border>
    <border>
      <left/>
      <right style="dotted">
        <color auto="1"/>
      </right>
      <top/>
      <bottom style="thick">
        <color auto="1"/>
      </bottom>
      <diagonal/>
    </border>
    <border>
      <left/>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4" borderId="18"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9" applyNumberFormat="0" applyFill="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29" fillId="0" borderId="0" applyNumberFormat="0" applyFill="0" applyBorder="0" applyAlignment="0" applyProtection="0">
      <alignment vertical="center"/>
    </xf>
    <xf numFmtId="0" fontId="30" fillId="5" borderId="21" applyNumberFormat="0" applyAlignment="0" applyProtection="0">
      <alignment vertical="center"/>
    </xf>
    <xf numFmtId="0" fontId="31" fillId="6" borderId="22" applyNumberFormat="0" applyAlignment="0" applyProtection="0">
      <alignment vertical="center"/>
    </xf>
    <xf numFmtId="0" fontId="32" fillId="6" borderId="21" applyNumberFormat="0" applyAlignment="0" applyProtection="0">
      <alignment vertical="center"/>
    </xf>
    <xf numFmtId="0" fontId="33" fillId="7" borderId="23" applyNumberFormat="0" applyAlignment="0" applyProtection="0">
      <alignment vertical="center"/>
    </xf>
    <xf numFmtId="0" fontId="34" fillId="0" borderId="24" applyNumberFormat="0" applyFill="0" applyAlignment="0" applyProtection="0">
      <alignment vertical="center"/>
    </xf>
    <xf numFmtId="0" fontId="35" fillId="0" borderId="25"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cellStyleXfs>
  <cellXfs count="103">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10" fontId="2" fillId="0" borderId="4"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8" xfId="0" applyFont="1" applyBorder="1" applyAlignment="1">
      <alignment horizontal="center" vertical="center" wrapText="1"/>
    </xf>
    <xf numFmtId="0" fontId="5" fillId="0" borderId="8" xfId="0" applyFont="1" applyBorder="1" applyAlignment="1">
      <alignment horizontal="center" vertical="center" wrapText="1"/>
    </xf>
    <xf numFmtId="10" fontId="4" fillId="0" borderId="9"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top" wrapText="1"/>
    </xf>
    <xf numFmtId="0" fontId="2" fillId="0" borderId="8" xfId="0" applyFont="1" applyBorder="1" applyAlignment="1">
      <alignment horizontal="center" vertical="center" wrapText="1"/>
    </xf>
    <xf numFmtId="10" fontId="1" fillId="0" borderId="9" xfId="0" applyNumberFormat="1" applyFont="1" applyBorder="1" applyAlignment="1">
      <alignment horizontal="center" vertical="center" wrapText="1"/>
    </xf>
    <xf numFmtId="10" fontId="1" fillId="0" borderId="8" xfId="0" applyNumberFormat="1" applyFont="1" applyBorder="1" applyAlignment="1">
      <alignment horizontal="center" vertical="center" wrapText="1"/>
    </xf>
    <xf numFmtId="9" fontId="2" fillId="0" borderId="8" xfId="0" applyNumberFormat="1" applyFont="1" applyBorder="1" applyAlignment="1">
      <alignment horizontal="center" vertical="center" wrapText="1"/>
    </xf>
    <xf numFmtId="9" fontId="1" fillId="0" borderId="8" xfId="0" applyNumberFormat="1" applyFont="1" applyBorder="1" applyAlignment="1">
      <alignment horizontal="center" vertical="center" wrapText="1"/>
    </xf>
    <xf numFmtId="0" fontId="7" fillId="2" borderId="10" xfId="0" applyFont="1" applyFill="1" applyBorder="1" applyAlignment="1">
      <alignment horizontal="center" vertical="top" wrapText="1"/>
    </xf>
    <xf numFmtId="0" fontId="8" fillId="2" borderId="10" xfId="0" applyFont="1" applyFill="1" applyBorder="1" applyAlignment="1">
      <alignment horizontal="center" vertical="center" wrapText="1" indent="2"/>
    </xf>
    <xf numFmtId="0" fontId="8" fillId="2" borderId="10" xfId="0" applyFont="1" applyFill="1" applyBorder="1" applyAlignment="1">
      <alignment horizontal="center" vertical="center" wrapText="1"/>
    </xf>
    <xf numFmtId="10" fontId="7" fillId="0" borderId="9" xfId="0" applyNumberFormat="1" applyFont="1" applyBorder="1" applyAlignment="1">
      <alignment horizontal="center" vertical="center" wrapText="1"/>
    </xf>
    <xf numFmtId="10" fontId="0" fillId="0" borderId="0" xfId="3" applyNumberFormat="1">
      <alignmen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7" fillId="0" borderId="4" xfId="0" applyFont="1" applyBorder="1" applyAlignment="1">
      <alignment horizontal="center" vertical="center" wrapText="1"/>
    </xf>
    <xf numFmtId="10" fontId="8" fillId="0" borderId="4" xfId="0" applyNumberFormat="1" applyFont="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0" xfId="0" applyFont="1" applyFill="1" applyBorder="1" applyAlignment="1">
      <alignment horizontal="center" vertical="center" wrapText="1"/>
    </xf>
    <xf numFmtId="10" fontId="9" fillId="2" borderId="11"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10" fontId="2" fillId="0" borderId="8" xfId="0" applyNumberFormat="1" applyFont="1" applyBorder="1" applyAlignment="1">
      <alignment horizontal="center" vertical="center" wrapText="1"/>
    </xf>
    <xf numFmtId="10" fontId="2" fillId="0" borderId="9" xfId="0" applyNumberFormat="1" applyFont="1" applyBorder="1" applyAlignment="1">
      <alignment horizontal="center" vertical="center" wrapText="1"/>
    </xf>
    <xf numFmtId="10" fontId="7" fillId="2" borderId="11" xfId="0" applyNumberFormat="1"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0" fillId="0" borderId="13" xfId="0" applyBorder="1">
      <alignment vertical="center"/>
    </xf>
    <xf numFmtId="0" fontId="10" fillId="0" borderId="8" xfId="0" applyFont="1" applyBorder="1" applyAlignment="1">
      <alignment horizontal="center" vertical="center" wrapText="1"/>
    </xf>
    <xf numFmtId="10" fontId="10" fillId="0" borderId="8" xfId="0" applyNumberFormat="1" applyFont="1" applyBorder="1" applyAlignment="1">
      <alignment horizontal="center" vertical="center" wrapText="1"/>
    </xf>
    <xf numFmtId="10" fontId="10" fillId="0" borderId="9" xfId="0" applyNumberFormat="1" applyFont="1" applyBorder="1" applyAlignment="1">
      <alignment horizontal="center" vertical="center" wrapText="1"/>
    </xf>
    <xf numFmtId="9" fontId="10" fillId="0" borderId="8" xfId="0" applyNumberFormat="1" applyFont="1" applyBorder="1" applyAlignment="1">
      <alignment horizontal="center" vertical="center" wrapText="1"/>
    </xf>
    <xf numFmtId="0" fontId="11" fillId="2" borderId="10" xfId="0" applyFont="1" applyFill="1" applyBorder="1" applyAlignment="1">
      <alignment horizontal="center" vertical="center" wrapText="1"/>
    </xf>
    <xf numFmtId="10" fontId="11" fillId="2" borderId="11" xfId="0" applyNumberFormat="1" applyFont="1" applyFill="1" applyBorder="1" applyAlignment="1">
      <alignment horizontal="center" vertical="center" wrapText="1"/>
    </xf>
    <xf numFmtId="0" fontId="12" fillId="0" borderId="0" xfId="0" applyFont="1" applyAlignment="1">
      <alignment horizontal="center" vertical="center"/>
    </xf>
    <xf numFmtId="0" fontId="13"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14" fillId="0" borderId="14" xfId="0" applyFont="1" applyFill="1" applyBorder="1" applyAlignment="1">
      <alignment horizontal="center" vertical="center"/>
    </xf>
    <xf numFmtId="0" fontId="14" fillId="0" borderId="14" xfId="0" applyFont="1" applyFill="1" applyBorder="1" applyAlignment="1">
      <alignment horizontal="left" vertical="center" wrapText="1"/>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14" xfId="0" applyFont="1" applyBorder="1" applyAlignment="1">
      <alignment horizontal="left" vertical="center"/>
    </xf>
    <xf numFmtId="0" fontId="0" fillId="0" borderId="0" xfId="0" applyFill="1" applyAlignment="1">
      <alignment vertical="center" wrapText="1"/>
    </xf>
    <xf numFmtId="0" fontId="15" fillId="0" borderId="0" xfId="0" applyFont="1" applyFill="1" applyAlignment="1">
      <alignment vertical="center" wrapText="1"/>
    </xf>
    <xf numFmtId="0" fontId="15" fillId="3" borderId="0" xfId="0" applyFont="1" applyFill="1" applyAlignment="1">
      <alignment vertical="center" wrapText="1"/>
    </xf>
    <xf numFmtId="0" fontId="16" fillId="0" borderId="0" xfId="0" applyFont="1" applyFill="1" applyAlignment="1">
      <alignment vertical="center" wrapText="1"/>
    </xf>
    <xf numFmtId="0" fontId="17" fillId="0" borderId="0" xfId="0" applyFont="1" applyFill="1" applyAlignment="1">
      <alignment vertical="center" wrapText="1"/>
    </xf>
    <xf numFmtId="0" fontId="0" fillId="0" borderId="0" xfId="0" applyFill="1" applyAlignment="1">
      <alignment horizontal="center" vertical="center" wrapText="1"/>
    </xf>
    <xf numFmtId="0" fontId="12" fillId="0" borderId="0" xfId="0" applyFont="1" applyFill="1" applyAlignment="1">
      <alignment horizontal="center" vertical="center" wrapText="1"/>
    </xf>
    <xf numFmtId="0" fontId="13" fillId="0"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14" xfId="0" applyNumberFormat="1" applyFont="1" applyFill="1" applyBorder="1" applyAlignment="1">
      <alignment horizontal="center" vertical="center" wrapText="1"/>
    </xf>
    <xf numFmtId="0" fontId="0"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10" fontId="14" fillId="0" borderId="14" xfId="0" applyNumberFormat="1"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4" xfId="0" applyNumberFormat="1" applyFont="1" applyFill="1" applyBorder="1" applyAlignment="1">
      <alignment horizontal="center" vertical="center" wrapText="1"/>
    </xf>
    <xf numFmtId="0" fontId="20" fillId="0" borderId="14" xfId="0" applyFont="1" applyFill="1" applyBorder="1" applyAlignment="1">
      <alignment horizontal="left" vertical="center" wrapText="1"/>
    </xf>
    <xf numFmtId="0" fontId="20" fillId="0" borderId="14"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21" fillId="0" borderId="14" xfId="0" applyNumberFormat="1" applyFont="1" applyFill="1" applyBorder="1" applyAlignment="1">
      <alignment horizontal="center" vertical="center" wrapText="1"/>
    </xf>
    <xf numFmtId="0" fontId="20" fillId="0" borderId="15" xfId="0" applyFont="1" applyFill="1" applyBorder="1" applyAlignment="1">
      <alignment horizontal="center" vertical="center" wrapText="1"/>
    </xf>
    <xf numFmtId="0" fontId="0" fillId="0" borderId="14" xfId="0" applyFont="1" applyFill="1" applyBorder="1" applyAlignment="1">
      <alignment horizontal="left" vertical="center" wrapText="1"/>
    </xf>
    <xf numFmtId="0" fontId="20" fillId="0" borderId="14" xfId="0" applyFont="1" applyFill="1" applyBorder="1" applyAlignment="1">
      <alignment horizontal="center" vertical="center"/>
    </xf>
    <xf numFmtId="0" fontId="0" fillId="0" borderId="16" xfId="0" applyFont="1" applyFill="1" applyBorder="1" applyAlignment="1">
      <alignment horizontal="center" vertical="center" wrapText="1"/>
    </xf>
    <xf numFmtId="0" fontId="20" fillId="0" borderId="16" xfId="0" applyFont="1" applyFill="1" applyBorder="1" applyAlignment="1">
      <alignment horizontal="center" vertical="center" wrapText="1"/>
    </xf>
    <xf numFmtId="10" fontId="20" fillId="0" borderId="14" xfId="0" applyNumberFormat="1" applyFont="1" applyFill="1" applyBorder="1" applyAlignment="1">
      <alignment horizontal="center" vertical="center"/>
    </xf>
    <xf numFmtId="0" fontId="20" fillId="0" borderId="17" xfId="0" applyFont="1" applyFill="1" applyBorder="1" applyAlignment="1">
      <alignment horizontal="center" vertical="center" wrapText="1"/>
    </xf>
    <xf numFmtId="0" fontId="21" fillId="0" borderId="14" xfId="0" applyFont="1" applyFill="1" applyBorder="1" applyAlignment="1">
      <alignment horizontal="center" vertical="center" wrapText="1"/>
    </xf>
    <xf numFmtId="9" fontId="21" fillId="0" borderId="14" xfId="0" applyNumberFormat="1" applyFont="1" applyFill="1" applyBorder="1" applyAlignment="1">
      <alignment horizontal="center" vertical="center" wrapText="1"/>
    </xf>
    <xf numFmtId="10" fontId="21" fillId="0" borderId="14" xfId="0" applyNumberFormat="1" applyFont="1" applyFill="1" applyBorder="1" applyAlignment="1">
      <alignment horizontal="center" vertical="center" wrapText="1"/>
    </xf>
    <xf numFmtId="0" fontId="0" fillId="0" borderId="17" xfId="0" applyFont="1" applyFill="1" applyBorder="1" applyAlignment="1">
      <alignment horizontal="center" vertical="center" wrapText="1"/>
    </xf>
    <xf numFmtId="0" fontId="20" fillId="0" borderId="17" xfId="0" applyFont="1" applyFill="1" applyBorder="1" applyAlignment="1">
      <alignment horizontal="left" vertical="center" wrapText="1"/>
    </xf>
    <xf numFmtId="0" fontId="0" fillId="0" borderId="17" xfId="0" applyFont="1" applyFill="1" applyBorder="1" applyAlignment="1">
      <alignment vertical="center" wrapText="1"/>
    </xf>
    <xf numFmtId="0" fontId="17" fillId="0" borderId="14" xfId="0" applyFont="1" applyFill="1" applyBorder="1" applyAlignment="1">
      <alignment horizontal="center" vertical="center" wrapText="1"/>
    </xf>
    <xf numFmtId="0" fontId="17" fillId="0" borderId="14" xfId="0" applyFont="1" applyFill="1" applyBorder="1" applyAlignment="1">
      <alignment vertical="center" wrapText="1"/>
    </xf>
    <xf numFmtId="0" fontId="20" fillId="0" borderId="14" xfId="0" applyNumberFormat="1" applyFont="1" applyFill="1" applyBorder="1" applyAlignment="1">
      <alignment horizontal="center" vertical="center"/>
    </xf>
    <xf numFmtId="0" fontId="20" fillId="0" borderId="14" xfId="0" applyFont="1" applyFill="1" applyBorder="1" applyAlignment="1">
      <alignment vertical="center" wrapText="1"/>
    </xf>
    <xf numFmtId="43" fontId="15" fillId="0" borderId="0" xfId="3" applyNumberFormat="1" applyFont="1" applyFill="1" applyAlignment="1">
      <alignment vertical="center" wrapText="1"/>
    </xf>
    <xf numFmtId="0" fontId="20" fillId="0" borderId="16" xfId="0" applyNumberFormat="1" applyFont="1" applyFill="1" applyBorder="1" applyAlignment="1">
      <alignment horizontal="center" vertical="center"/>
    </xf>
    <xf numFmtId="0" fontId="15" fillId="0" borderId="17" xfId="0" applyNumberFormat="1" applyFont="1" applyFill="1" applyBorder="1" applyAlignment="1">
      <alignment horizontal="center" vertical="center" wrapText="1"/>
    </xf>
    <xf numFmtId="0" fontId="21" fillId="0" borderId="17" xfId="0" applyNumberFormat="1" applyFont="1" applyFill="1" applyBorder="1" applyAlignment="1">
      <alignment horizontal="center" vertical="center" wrapText="1"/>
    </xf>
    <xf numFmtId="0" fontId="20" fillId="0" borderId="16"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9"/>
  <sheetViews>
    <sheetView tabSelected="1" view="pageBreakPreview" zoomScaleNormal="100" workbookViewId="0">
      <pane xSplit="2" ySplit="3" topLeftCell="C4" activePane="bottomRight" state="frozen"/>
      <selection/>
      <selection pane="topRight"/>
      <selection pane="bottomLeft"/>
      <selection pane="bottomRight" activeCell="X17" sqref="X17"/>
    </sheetView>
  </sheetViews>
  <sheetFormatPr defaultColWidth="8.72477064220183" defaultRowHeight="14.5"/>
  <cols>
    <col min="1" max="1" width="9.8256880733945" style="67" customWidth="1"/>
    <col min="2" max="2" width="9.86238532110092" style="67" customWidth="1"/>
    <col min="3" max="3" width="18.5137614678899" style="67" customWidth="1"/>
    <col min="4" max="4" width="6.29357798165138" style="67" customWidth="1"/>
    <col min="5" max="5" width="18.5045871559633" style="62" customWidth="1"/>
    <col min="6" max="6" width="41.2110091743119" style="62" customWidth="1"/>
    <col min="7" max="7" width="8.45871559633028" style="67" customWidth="1"/>
    <col min="8" max="8" width="10.7247706422018" style="67" customWidth="1"/>
    <col min="9" max="9" width="7.90825688073395" style="67" customWidth="1"/>
    <col min="10" max="10" width="16.8899082568807" style="67" customWidth="1"/>
    <col min="11" max="11" width="13.5779816513761" style="62" customWidth="1"/>
    <col min="12" max="14" width="12.6697247706422" style="62" hidden="1" customWidth="1"/>
    <col min="15" max="15" width="8.72477064220183" style="62" hidden="1" customWidth="1"/>
    <col min="16" max="18" width="11.1284403669725" style="62" hidden="1" customWidth="1"/>
    <col min="19" max="21" width="8.72477064220183" style="62" hidden="1" customWidth="1"/>
    <col min="22" max="16384" width="8.72477064220183" style="62"/>
  </cols>
  <sheetData>
    <row r="1" s="62" customFormat="1" spans="1:10">
      <c r="A1" s="67" t="s">
        <v>0</v>
      </c>
      <c r="B1" s="67"/>
      <c r="C1" s="67"/>
      <c r="D1" s="67"/>
      <c r="G1" s="67"/>
      <c r="H1" s="67"/>
      <c r="I1" s="67"/>
      <c r="J1" s="67"/>
    </row>
    <row r="2" s="62" customFormat="1" ht="26" spans="1:11">
      <c r="A2" s="68" t="s">
        <v>1</v>
      </c>
      <c r="B2" s="67"/>
      <c r="C2" s="67"/>
      <c r="D2" s="67"/>
      <c r="E2" s="67"/>
      <c r="F2" s="67"/>
      <c r="G2" s="67"/>
      <c r="H2" s="67"/>
      <c r="I2" s="67"/>
      <c r="J2" s="67"/>
      <c r="K2" s="67"/>
    </row>
    <row r="3" s="63" customFormat="1" ht="31" customHeight="1" spans="1:11">
      <c r="A3" s="69" t="s">
        <v>2</v>
      </c>
      <c r="B3" s="69" t="s">
        <v>3</v>
      </c>
      <c r="C3" s="69" t="s">
        <v>4</v>
      </c>
      <c r="D3" s="69" t="s">
        <v>5</v>
      </c>
      <c r="E3" s="69" t="s">
        <v>6</v>
      </c>
      <c r="F3" s="69" t="s">
        <v>7</v>
      </c>
      <c r="G3" s="69" t="s">
        <v>8</v>
      </c>
      <c r="H3" s="69" t="s">
        <v>9</v>
      </c>
      <c r="I3" s="69" t="s">
        <v>10</v>
      </c>
      <c r="J3" s="94" t="s">
        <v>11</v>
      </c>
      <c r="K3" s="94" t="s">
        <v>12</v>
      </c>
    </row>
    <row r="4" s="63" customFormat="1" ht="180" customHeight="1" spans="1:11">
      <c r="A4" s="70" t="s">
        <v>13</v>
      </c>
      <c r="B4" s="70" t="s">
        <v>14</v>
      </c>
      <c r="C4" s="70" t="s">
        <v>15</v>
      </c>
      <c r="D4" s="71">
        <v>2.5</v>
      </c>
      <c r="E4" s="58" t="s">
        <v>16</v>
      </c>
      <c r="F4" s="58" t="s">
        <v>17</v>
      </c>
      <c r="G4" s="72" t="s">
        <v>18</v>
      </c>
      <c r="H4" s="72" t="s">
        <v>18</v>
      </c>
      <c r="I4" s="96">
        <v>2.5</v>
      </c>
      <c r="J4" s="78" t="s">
        <v>19</v>
      </c>
      <c r="K4" s="77" t="s">
        <v>20</v>
      </c>
    </row>
    <row r="5" s="63" customFormat="1" ht="104" customHeight="1" spans="1:11">
      <c r="A5" s="70"/>
      <c r="B5" s="70"/>
      <c r="C5" s="70" t="s">
        <v>21</v>
      </c>
      <c r="D5" s="71">
        <v>2.5</v>
      </c>
      <c r="E5" s="58" t="s">
        <v>22</v>
      </c>
      <c r="F5" s="58" t="s">
        <v>23</v>
      </c>
      <c r="G5" s="73" t="s">
        <v>24</v>
      </c>
      <c r="H5" s="73" t="s">
        <v>24</v>
      </c>
      <c r="I5" s="96">
        <v>2.5</v>
      </c>
      <c r="J5" s="78"/>
      <c r="K5" s="77" t="s">
        <v>20</v>
      </c>
    </row>
    <row r="6" s="63" customFormat="1" ht="143" customHeight="1" spans="1:18">
      <c r="A6" s="70"/>
      <c r="B6" s="70" t="s">
        <v>25</v>
      </c>
      <c r="C6" s="70" t="s">
        <v>26</v>
      </c>
      <c r="D6" s="71">
        <v>2.5</v>
      </c>
      <c r="E6" s="58" t="s">
        <v>27</v>
      </c>
      <c r="F6" s="58" t="s">
        <v>28</v>
      </c>
      <c r="G6" s="73" t="s">
        <v>29</v>
      </c>
      <c r="H6" s="73" t="s">
        <v>29</v>
      </c>
      <c r="I6" s="96">
        <v>2.5</v>
      </c>
      <c r="J6" s="97" t="s">
        <v>30</v>
      </c>
      <c r="K6" s="77" t="s">
        <v>31</v>
      </c>
      <c r="N6" s="63">
        <v>2.5</v>
      </c>
      <c r="O6" s="63">
        <v>3</v>
      </c>
      <c r="P6" s="63">
        <f>N6/O6</f>
        <v>0.833333333333333</v>
      </c>
      <c r="Q6" s="63">
        <f>P6*2</f>
        <v>1.66666666666667</v>
      </c>
      <c r="R6" s="63">
        <f>N6-Q6</f>
        <v>0.833333333333333</v>
      </c>
    </row>
    <row r="7" s="63" customFormat="1" ht="99" customHeight="1" spans="1:11">
      <c r="A7" s="70" t="s">
        <v>13</v>
      </c>
      <c r="B7" s="70" t="s">
        <v>25</v>
      </c>
      <c r="C7" s="70" t="s">
        <v>32</v>
      </c>
      <c r="D7" s="71">
        <v>2.5</v>
      </c>
      <c r="E7" s="58" t="s">
        <v>33</v>
      </c>
      <c r="F7" s="58" t="s">
        <v>34</v>
      </c>
      <c r="G7" s="73" t="s">
        <v>35</v>
      </c>
      <c r="H7" s="73" t="s">
        <v>35</v>
      </c>
      <c r="I7" s="96">
        <v>2.5</v>
      </c>
      <c r="J7" s="97" t="s">
        <v>30</v>
      </c>
      <c r="K7" s="77" t="s">
        <v>31</v>
      </c>
    </row>
    <row r="8" s="63" customFormat="1" ht="122" customHeight="1" spans="1:17">
      <c r="A8" s="70"/>
      <c r="B8" s="70" t="s">
        <v>36</v>
      </c>
      <c r="C8" s="70" t="s">
        <v>37</v>
      </c>
      <c r="D8" s="71">
        <v>2.5</v>
      </c>
      <c r="E8" s="58" t="s">
        <v>38</v>
      </c>
      <c r="F8" s="58" t="s">
        <v>39</v>
      </c>
      <c r="G8" s="73" t="s">
        <v>40</v>
      </c>
      <c r="H8" s="73" t="s">
        <v>40</v>
      </c>
      <c r="I8" s="96">
        <v>2.5</v>
      </c>
      <c r="J8" s="78" t="s">
        <v>41</v>
      </c>
      <c r="K8" s="77" t="s">
        <v>42</v>
      </c>
      <c r="L8" s="63">
        <f>2.5/3*2</f>
        <v>1.66666666666667</v>
      </c>
      <c r="Q8" s="63">
        <f>N8-P8</f>
        <v>0</v>
      </c>
    </row>
    <row r="9" s="63" customFormat="1" ht="105" customHeight="1" spans="1:11">
      <c r="A9" s="70"/>
      <c r="B9" s="70"/>
      <c r="C9" s="70" t="s">
        <v>43</v>
      </c>
      <c r="D9" s="71">
        <v>2.5</v>
      </c>
      <c r="E9" s="58" t="s">
        <v>44</v>
      </c>
      <c r="F9" s="58" t="s">
        <v>45</v>
      </c>
      <c r="G9" s="73" t="s">
        <v>29</v>
      </c>
      <c r="H9" s="73" t="s">
        <v>29</v>
      </c>
      <c r="I9" s="96">
        <v>2.5</v>
      </c>
      <c r="J9" s="78"/>
      <c r="K9" s="77" t="s">
        <v>42</v>
      </c>
    </row>
    <row r="10" s="63" customFormat="1" ht="120" customHeight="1" spans="1:11">
      <c r="A10" s="70" t="s">
        <v>46</v>
      </c>
      <c r="B10" s="70" t="s">
        <v>47</v>
      </c>
      <c r="C10" s="70" t="s">
        <v>48</v>
      </c>
      <c r="D10" s="71">
        <v>3</v>
      </c>
      <c r="E10" s="58" t="s">
        <v>49</v>
      </c>
      <c r="F10" s="58" t="s">
        <v>50</v>
      </c>
      <c r="G10" s="73" t="s">
        <v>51</v>
      </c>
      <c r="H10" s="73" t="s">
        <v>51</v>
      </c>
      <c r="I10" s="96">
        <v>3</v>
      </c>
      <c r="J10" s="78" t="s">
        <v>52</v>
      </c>
      <c r="K10" s="77" t="s">
        <v>42</v>
      </c>
    </row>
    <row r="11" s="63" customFormat="1" ht="153" customHeight="1" spans="1:17">
      <c r="A11" s="70" t="s">
        <v>46</v>
      </c>
      <c r="B11" s="70" t="s">
        <v>47</v>
      </c>
      <c r="C11" s="70" t="s">
        <v>53</v>
      </c>
      <c r="D11" s="71">
        <v>3</v>
      </c>
      <c r="E11" s="58" t="s">
        <v>54</v>
      </c>
      <c r="F11" s="58" t="s">
        <v>55</v>
      </c>
      <c r="G11" s="73" t="s">
        <v>51</v>
      </c>
      <c r="H11" s="74">
        <v>0.9237</v>
      </c>
      <c r="I11" s="96">
        <v>2.31</v>
      </c>
      <c r="J11" s="78" t="s">
        <v>56</v>
      </c>
      <c r="K11" s="77" t="s">
        <v>42</v>
      </c>
      <c r="L11" s="98" t="s">
        <v>57</v>
      </c>
      <c r="M11" s="98"/>
      <c r="N11" s="63">
        <f>H11*3</f>
        <v>2.7711</v>
      </c>
      <c r="O11" s="63">
        <f>3-N11</f>
        <v>0.2289</v>
      </c>
      <c r="P11" s="63">
        <f>O11*3</f>
        <v>0.6867</v>
      </c>
      <c r="Q11" s="63">
        <f>3-P11</f>
        <v>2.3133</v>
      </c>
    </row>
    <row r="12" s="63" customFormat="1" ht="157" customHeight="1" spans="1:11">
      <c r="A12" s="70"/>
      <c r="B12" s="70"/>
      <c r="C12" s="70" t="s">
        <v>58</v>
      </c>
      <c r="D12" s="71">
        <v>3</v>
      </c>
      <c r="E12" s="58" t="s">
        <v>59</v>
      </c>
      <c r="F12" s="58" t="s">
        <v>60</v>
      </c>
      <c r="G12" s="73" t="s">
        <v>61</v>
      </c>
      <c r="H12" s="73" t="s">
        <v>61</v>
      </c>
      <c r="I12" s="96">
        <v>3</v>
      </c>
      <c r="J12" s="78" t="s">
        <v>62</v>
      </c>
      <c r="K12" s="77" t="s">
        <v>63</v>
      </c>
    </row>
    <row r="13" s="63" customFormat="1" ht="82" customHeight="1" spans="1:11">
      <c r="A13" s="70"/>
      <c r="B13" s="70" t="s">
        <v>64</v>
      </c>
      <c r="C13" s="70" t="s">
        <v>65</v>
      </c>
      <c r="D13" s="71">
        <v>2</v>
      </c>
      <c r="E13" s="58" t="s">
        <v>66</v>
      </c>
      <c r="F13" s="58" t="s">
        <v>67</v>
      </c>
      <c r="G13" s="73" t="s">
        <v>68</v>
      </c>
      <c r="H13" s="70" t="s">
        <v>68</v>
      </c>
      <c r="I13" s="96">
        <v>2</v>
      </c>
      <c r="J13" s="81" t="s">
        <v>69</v>
      </c>
      <c r="K13" s="77" t="s">
        <v>70</v>
      </c>
    </row>
    <row r="14" s="63" customFormat="1" ht="94" customHeight="1" spans="1:17">
      <c r="A14" s="70"/>
      <c r="B14" s="70"/>
      <c r="C14" s="70" t="s">
        <v>71</v>
      </c>
      <c r="D14" s="71">
        <v>2</v>
      </c>
      <c r="E14" s="58" t="s">
        <v>72</v>
      </c>
      <c r="F14" s="58" t="s">
        <v>73</v>
      </c>
      <c r="G14" s="73" t="s">
        <v>74</v>
      </c>
      <c r="H14" s="73" t="s">
        <v>75</v>
      </c>
      <c r="I14" s="99">
        <v>1.33</v>
      </c>
      <c r="J14" s="85"/>
      <c r="K14" s="77" t="s">
        <v>70</v>
      </c>
      <c r="M14" s="63">
        <f>I14/D14</f>
        <v>0.665</v>
      </c>
      <c r="N14" s="63">
        <v>2</v>
      </c>
      <c r="O14" s="63">
        <v>3</v>
      </c>
      <c r="P14" s="63">
        <f>N14/O14</f>
        <v>0.666666666666667</v>
      </c>
      <c r="Q14" s="63">
        <f>P14*2</f>
        <v>1.33333333333333</v>
      </c>
    </row>
    <row r="15" s="63" customFormat="1" ht="98" customHeight="1" spans="1:18">
      <c r="A15" s="70"/>
      <c r="B15" s="70"/>
      <c r="C15" s="70" t="s">
        <v>76</v>
      </c>
      <c r="D15" s="71">
        <v>2</v>
      </c>
      <c r="E15" s="58" t="s">
        <v>77</v>
      </c>
      <c r="F15" s="58" t="s">
        <v>78</v>
      </c>
      <c r="G15" s="73" t="s">
        <v>74</v>
      </c>
      <c r="H15" s="73" t="s">
        <v>75</v>
      </c>
      <c r="I15" s="100">
        <v>0.67</v>
      </c>
      <c r="J15" s="87"/>
      <c r="K15" s="77" t="s">
        <v>70</v>
      </c>
      <c r="M15" s="63">
        <f>I15/D15</f>
        <v>0.335</v>
      </c>
      <c r="N15" s="63">
        <v>2</v>
      </c>
      <c r="O15" s="63">
        <v>3</v>
      </c>
      <c r="P15" s="63">
        <f>N15/O15</f>
        <v>0.666666666666667</v>
      </c>
      <c r="Q15" s="63">
        <f>P15*2</f>
        <v>1.33333333333333</v>
      </c>
      <c r="R15" s="63">
        <f>N15-Q15</f>
        <v>0.666666666666667</v>
      </c>
    </row>
    <row r="16" s="63" customFormat="1" ht="65" customHeight="1" spans="1:11">
      <c r="A16" s="72" t="s">
        <v>79</v>
      </c>
      <c r="B16" s="75" t="s">
        <v>80</v>
      </c>
      <c r="C16" s="70" t="s">
        <v>81</v>
      </c>
      <c r="D16" s="76">
        <v>10</v>
      </c>
      <c r="E16" s="77" t="s">
        <v>82</v>
      </c>
      <c r="F16" s="77" t="s">
        <v>83</v>
      </c>
      <c r="G16" s="78" t="s">
        <v>84</v>
      </c>
      <c r="H16" s="78" t="s">
        <v>84</v>
      </c>
      <c r="I16" s="96">
        <v>10</v>
      </c>
      <c r="J16" s="78" t="s">
        <v>56</v>
      </c>
      <c r="K16" s="77" t="s">
        <v>70</v>
      </c>
    </row>
    <row r="17" s="64" customFormat="1" ht="47" customHeight="1" spans="1:11">
      <c r="A17" s="79" t="s">
        <v>85</v>
      </c>
      <c r="B17" s="72" t="s">
        <v>86</v>
      </c>
      <c r="C17" s="70" t="s">
        <v>87</v>
      </c>
      <c r="D17" s="80">
        <v>3</v>
      </c>
      <c r="E17" s="81" t="s">
        <v>88</v>
      </c>
      <c r="F17" s="82" t="s">
        <v>89</v>
      </c>
      <c r="G17" s="78" t="s">
        <v>90</v>
      </c>
      <c r="H17" s="83" t="s">
        <v>91</v>
      </c>
      <c r="I17" s="80">
        <v>3</v>
      </c>
      <c r="J17" s="78" t="s">
        <v>92</v>
      </c>
      <c r="K17" s="77" t="s">
        <v>93</v>
      </c>
    </row>
    <row r="18" s="64" customFormat="1" ht="47" customHeight="1" spans="1:11">
      <c r="A18" s="84"/>
      <c r="B18" s="72"/>
      <c r="C18" s="70" t="s">
        <v>94</v>
      </c>
      <c r="D18" s="80">
        <v>3</v>
      </c>
      <c r="E18" s="85"/>
      <c r="F18" s="82" t="s">
        <v>95</v>
      </c>
      <c r="G18" s="78" t="s">
        <v>96</v>
      </c>
      <c r="H18" s="86">
        <v>0.943</v>
      </c>
      <c r="I18" s="80">
        <v>3</v>
      </c>
      <c r="J18" s="78"/>
      <c r="K18" s="77" t="s">
        <v>93</v>
      </c>
    </row>
    <row r="19" s="64" customFormat="1" ht="47" customHeight="1" spans="1:11">
      <c r="A19" s="84"/>
      <c r="B19" s="72"/>
      <c r="C19" s="70" t="s">
        <v>97</v>
      </c>
      <c r="D19" s="80">
        <v>3</v>
      </c>
      <c r="E19" s="85"/>
      <c r="F19" s="82" t="s">
        <v>98</v>
      </c>
      <c r="G19" s="78" t="s">
        <v>96</v>
      </c>
      <c r="H19" s="86">
        <v>0.9483</v>
      </c>
      <c r="I19" s="80">
        <v>3</v>
      </c>
      <c r="J19" s="78"/>
      <c r="K19" s="77" t="s">
        <v>93</v>
      </c>
    </row>
    <row r="20" s="64" customFormat="1" ht="47" customHeight="1" spans="1:19">
      <c r="A20" s="84"/>
      <c r="B20" s="72"/>
      <c r="C20" s="70" t="s">
        <v>99</v>
      </c>
      <c r="D20" s="80">
        <v>3</v>
      </c>
      <c r="E20" s="85"/>
      <c r="F20" s="82" t="s">
        <v>100</v>
      </c>
      <c r="G20" s="78" t="s">
        <v>96</v>
      </c>
      <c r="H20" s="86">
        <v>0.9518</v>
      </c>
      <c r="I20" s="80">
        <v>2.1</v>
      </c>
      <c r="J20" s="78"/>
      <c r="K20" s="77" t="s">
        <v>93</v>
      </c>
      <c r="N20" s="64" t="s">
        <v>101</v>
      </c>
      <c r="O20" s="64">
        <v>3</v>
      </c>
      <c r="P20" s="64">
        <v>10</v>
      </c>
      <c r="Q20" s="64">
        <f>O20/P20</f>
        <v>0.3</v>
      </c>
      <c r="R20" s="64">
        <f>Q20*3</f>
        <v>0.9</v>
      </c>
      <c r="S20" s="64">
        <f>O20-R20</f>
        <v>2.1</v>
      </c>
    </row>
    <row r="21" s="64" customFormat="1" ht="47" customHeight="1" spans="1:11">
      <c r="A21" s="84"/>
      <c r="B21" s="72"/>
      <c r="C21" s="70" t="s">
        <v>102</v>
      </c>
      <c r="D21" s="80">
        <v>3</v>
      </c>
      <c r="E21" s="87"/>
      <c r="F21" s="82" t="s">
        <v>103</v>
      </c>
      <c r="G21" s="78" t="s">
        <v>104</v>
      </c>
      <c r="H21" s="86">
        <v>0.9639</v>
      </c>
      <c r="I21" s="80">
        <v>3</v>
      </c>
      <c r="J21" s="78"/>
      <c r="K21" s="77" t="s">
        <v>93</v>
      </c>
    </row>
    <row r="22" s="64" customFormat="1" ht="63" customHeight="1" spans="1:11">
      <c r="A22" s="84"/>
      <c r="B22" s="72" t="s">
        <v>105</v>
      </c>
      <c r="C22" s="70" t="s">
        <v>106</v>
      </c>
      <c r="D22" s="80">
        <v>2.5</v>
      </c>
      <c r="E22" s="81" t="s">
        <v>107</v>
      </c>
      <c r="F22" s="77" t="s">
        <v>108</v>
      </c>
      <c r="G22" s="88" t="s">
        <v>51</v>
      </c>
      <c r="H22" s="89">
        <v>1</v>
      </c>
      <c r="I22" s="80">
        <v>2.5</v>
      </c>
      <c r="J22" s="85" t="s">
        <v>92</v>
      </c>
      <c r="K22" s="77" t="s">
        <v>93</v>
      </c>
    </row>
    <row r="23" s="64" customFormat="1" ht="47" customHeight="1" spans="1:11">
      <c r="A23" s="84"/>
      <c r="B23" s="72"/>
      <c r="C23" s="70" t="s">
        <v>109</v>
      </c>
      <c r="D23" s="80">
        <v>2.5</v>
      </c>
      <c r="E23" s="87"/>
      <c r="F23" s="77" t="s">
        <v>110</v>
      </c>
      <c r="G23" s="88" t="s">
        <v>96</v>
      </c>
      <c r="H23" s="90">
        <v>0.9129</v>
      </c>
      <c r="I23" s="101">
        <v>2.5</v>
      </c>
      <c r="J23" s="87"/>
      <c r="K23" s="77" t="s">
        <v>93</v>
      </c>
    </row>
    <row r="24" s="65" customFormat="1" ht="46" customHeight="1" spans="1:19">
      <c r="A24" s="84"/>
      <c r="B24" s="78" t="s">
        <v>111</v>
      </c>
      <c r="C24" s="70" t="s">
        <v>112</v>
      </c>
      <c r="D24" s="80">
        <v>5</v>
      </c>
      <c r="E24" s="78" t="s">
        <v>113</v>
      </c>
      <c r="F24" s="77" t="s">
        <v>114</v>
      </c>
      <c r="G24" s="88" t="s">
        <v>115</v>
      </c>
      <c r="H24" s="89" t="s">
        <v>116</v>
      </c>
      <c r="I24" s="80">
        <v>4</v>
      </c>
      <c r="J24" s="85" t="s">
        <v>92</v>
      </c>
      <c r="K24" s="77" t="s">
        <v>93</v>
      </c>
      <c r="N24" s="65" t="s">
        <v>117</v>
      </c>
      <c r="O24" s="65">
        <v>5</v>
      </c>
      <c r="P24" s="65">
        <v>10</v>
      </c>
      <c r="Q24" s="65">
        <f>O24/P24</f>
        <v>0.5</v>
      </c>
      <c r="R24" s="65">
        <f>Q24*2</f>
        <v>1</v>
      </c>
      <c r="S24" s="65">
        <f>O24-R24</f>
        <v>4</v>
      </c>
    </row>
    <row r="25" s="65" customFormat="1" ht="46" customHeight="1" spans="1:11">
      <c r="A25" s="91"/>
      <c r="B25" s="78"/>
      <c r="C25" s="70" t="s">
        <v>118</v>
      </c>
      <c r="D25" s="80">
        <v>5</v>
      </c>
      <c r="E25" s="78"/>
      <c r="F25" s="77" t="s">
        <v>119</v>
      </c>
      <c r="G25" s="88" t="s">
        <v>96</v>
      </c>
      <c r="H25" s="90">
        <v>0.984</v>
      </c>
      <c r="I25" s="80">
        <v>5</v>
      </c>
      <c r="J25" s="87"/>
      <c r="K25" s="77" t="s">
        <v>93</v>
      </c>
    </row>
    <row r="26" s="63" customFormat="1" ht="68" customHeight="1" spans="1:11">
      <c r="A26" s="79" t="s">
        <v>120</v>
      </c>
      <c r="B26" s="72" t="s">
        <v>121</v>
      </c>
      <c r="C26" s="70" t="s">
        <v>122</v>
      </c>
      <c r="D26" s="80">
        <v>10</v>
      </c>
      <c r="E26" s="81" t="s">
        <v>123</v>
      </c>
      <c r="F26" s="77" t="s">
        <v>124</v>
      </c>
      <c r="G26" s="88" t="s">
        <v>74</v>
      </c>
      <c r="H26" s="89">
        <v>1</v>
      </c>
      <c r="I26" s="80">
        <v>10</v>
      </c>
      <c r="J26" s="97" t="s">
        <v>92</v>
      </c>
      <c r="K26" s="77" t="s">
        <v>93</v>
      </c>
    </row>
    <row r="27" s="63" customFormat="1" ht="77" customHeight="1" spans="1:11">
      <c r="A27" s="84"/>
      <c r="B27" s="72"/>
      <c r="C27" s="70" t="s">
        <v>125</v>
      </c>
      <c r="D27" s="80">
        <v>10</v>
      </c>
      <c r="E27" s="92"/>
      <c r="F27" s="77" t="s">
        <v>126</v>
      </c>
      <c r="G27" s="88" t="s">
        <v>127</v>
      </c>
      <c r="H27" s="90">
        <v>0.5947</v>
      </c>
      <c r="I27" s="80">
        <v>10</v>
      </c>
      <c r="J27" s="102" t="s">
        <v>92</v>
      </c>
      <c r="K27" s="77" t="s">
        <v>93</v>
      </c>
    </row>
    <row r="28" s="63" customFormat="1" ht="57" customHeight="1" spans="1:11">
      <c r="A28" s="93"/>
      <c r="B28" s="75" t="s">
        <v>128</v>
      </c>
      <c r="C28" s="70" t="s">
        <v>129</v>
      </c>
      <c r="D28" s="76">
        <v>10</v>
      </c>
      <c r="E28" s="77" t="s">
        <v>130</v>
      </c>
      <c r="F28" s="77" t="s">
        <v>131</v>
      </c>
      <c r="G28" s="88" t="s">
        <v>96</v>
      </c>
      <c r="H28" s="88" t="s">
        <v>132</v>
      </c>
      <c r="I28" s="96">
        <v>10</v>
      </c>
      <c r="J28" s="78" t="s">
        <v>133</v>
      </c>
      <c r="K28" s="77" t="s">
        <v>134</v>
      </c>
    </row>
    <row r="29" s="66" customFormat="1" ht="30" customHeight="1" spans="1:11">
      <c r="A29" s="94" t="s">
        <v>135</v>
      </c>
      <c r="B29" s="94"/>
      <c r="C29" s="95"/>
      <c r="D29" s="94">
        <f>SUM(D4:D28)</f>
        <v>100</v>
      </c>
      <c r="E29" s="94" t="s">
        <v>136</v>
      </c>
      <c r="F29" s="94"/>
      <c r="G29" s="94"/>
      <c r="H29" s="94"/>
      <c r="I29" s="94">
        <f>SUM(I4:I28)</f>
        <v>95.41</v>
      </c>
      <c r="J29" s="94"/>
      <c r="K29" s="95"/>
    </row>
  </sheetData>
  <mergeCells count="26">
    <mergeCell ref="A2:K2"/>
    <mergeCell ref="A29:B29"/>
    <mergeCell ref="E29:H29"/>
    <mergeCell ref="A4:A6"/>
    <mergeCell ref="A7:A9"/>
    <mergeCell ref="A11:A15"/>
    <mergeCell ref="A17:A25"/>
    <mergeCell ref="A26:A28"/>
    <mergeCell ref="B4:B5"/>
    <mergeCell ref="B8:B9"/>
    <mergeCell ref="B11:B12"/>
    <mergeCell ref="B13:B15"/>
    <mergeCell ref="B17:B21"/>
    <mergeCell ref="B22:B23"/>
    <mergeCell ref="B24:B25"/>
    <mergeCell ref="B26:B27"/>
    <mergeCell ref="E17:E21"/>
    <mergeCell ref="E22:E23"/>
    <mergeCell ref="E24:E25"/>
    <mergeCell ref="E26:E27"/>
    <mergeCell ref="J4:J5"/>
    <mergeCell ref="J8:J9"/>
    <mergeCell ref="J13:J15"/>
    <mergeCell ref="J17:J21"/>
    <mergeCell ref="J22:J23"/>
    <mergeCell ref="J24:J25"/>
  </mergeCells>
  <printOptions horizontalCentered="1"/>
  <pageMargins left="0.354166666666667" right="0.354166666666667" top="0.948611111111111" bottom="0.751388888888889" header="0.5" footer="0.5"/>
  <pageSetup paperSize="9" scale="88" fitToHeight="0" orientation="landscape" horizontalDpi="600"/>
  <headerFooter/>
  <rowBreaks count="4" manualBreakCount="4">
    <brk id="23" max="10" man="1"/>
    <brk id="27" max="10" man="1"/>
    <brk id="34" max="16383" man="1"/>
    <brk id="37" max="16383" man="1"/>
  </rowBreaks>
  <colBreaks count="1" manualBreakCount="1">
    <brk id="1" max="28"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view="pageBreakPreview" zoomScaleNormal="100" topLeftCell="B4" workbookViewId="0">
      <selection activeCell="D6" sqref="D6"/>
    </sheetView>
  </sheetViews>
  <sheetFormatPr defaultColWidth="8.72477064220183" defaultRowHeight="14.5" outlineLevelRow="7" outlineLevelCol="3"/>
  <cols>
    <col min="1" max="1" width="25.9816513761468" customWidth="1"/>
    <col min="2" max="2" width="5.88990825688073" customWidth="1"/>
    <col min="3" max="3" width="17.7706422018349" customWidth="1"/>
    <col min="4" max="4" width="73.8165137614679" customWidth="1"/>
  </cols>
  <sheetData>
    <row r="1" spans="1:1">
      <c r="A1" t="s">
        <v>137</v>
      </c>
    </row>
    <row r="2" ht="33" customHeight="1" spans="1:4">
      <c r="A2" s="53" t="s">
        <v>138</v>
      </c>
      <c r="B2" s="53"/>
      <c r="C2" s="53"/>
      <c r="D2" s="53"/>
    </row>
    <row r="3" ht="27" customHeight="1" spans="1:4">
      <c r="A3" s="54" t="s">
        <v>139</v>
      </c>
      <c r="B3" s="54" t="s">
        <v>140</v>
      </c>
      <c r="C3" s="54" t="s">
        <v>141</v>
      </c>
      <c r="D3" s="54" t="s">
        <v>142</v>
      </c>
    </row>
    <row r="4" ht="64" customHeight="1" spans="1:4">
      <c r="A4" s="55" t="s">
        <v>143</v>
      </c>
      <c r="B4" s="56">
        <v>1</v>
      </c>
      <c r="C4" s="57" t="s">
        <v>144</v>
      </c>
      <c r="D4" s="58" t="s">
        <v>145</v>
      </c>
    </row>
    <row r="5" ht="103" customHeight="1" spans="1:4">
      <c r="A5" s="59"/>
      <c r="B5" s="56">
        <v>2</v>
      </c>
      <c r="C5" s="57" t="s">
        <v>144</v>
      </c>
      <c r="D5" s="58" t="s">
        <v>146</v>
      </c>
    </row>
    <row r="6" ht="133" customHeight="1" spans="1:4">
      <c r="A6" s="60"/>
      <c r="B6" s="56">
        <v>3</v>
      </c>
      <c r="C6" s="57" t="s">
        <v>144</v>
      </c>
      <c r="D6" s="58" t="s">
        <v>147</v>
      </c>
    </row>
    <row r="7" ht="81" customHeight="1" spans="1:4">
      <c r="A7" s="55" t="s">
        <v>148</v>
      </c>
      <c r="B7" s="56">
        <v>4</v>
      </c>
      <c r="C7" s="57" t="s">
        <v>144</v>
      </c>
      <c r="D7" s="58" t="s">
        <v>149</v>
      </c>
    </row>
    <row r="8" ht="20" customHeight="1" spans="1:4">
      <c r="A8" s="61" t="s">
        <v>150</v>
      </c>
      <c r="B8" s="61"/>
      <c r="C8" s="61"/>
      <c r="D8" s="61"/>
    </row>
  </sheetData>
  <mergeCells count="3">
    <mergeCell ref="A2:D2"/>
    <mergeCell ref="A8:D8"/>
    <mergeCell ref="A4:A6"/>
  </mergeCells>
  <printOptions horizontalCentered="1"/>
  <pageMargins left="0.354166666666667" right="0.354166666666667" top="0.747916666666667" bottom="0.550694444444444" header="0.5" footer="0.5"/>
  <pageSetup paperSize="9"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selection activeCell="A1" sqref="A1:G6"/>
    </sheetView>
  </sheetViews>
  <sheetFormatPr defaultColWidth="8.88073394495413" defaultRowHeight="14.5" outlineLevelRow="6" outlineLevelCol="6"/>
  <sheetData>
    <row r="1" ht="15.25" spans="1:7">
      <c r="A1" s="38" t="s">
        <v>151</v>
      </c>
      <c r="B1" s="38" t="s">
        <v>152</v>
      </c>
      <c r="C1" s="38" t="s">
        <v>153</v>
      </c>
      <c r="D1" s="38" t="s">
        <v>154</v>
      </c>
      <c r="E1" s="38" t="s">
        <v>155</v>
      </c>
      <c r="F1" s="38" t="s">
        <v>156</v>
      </c>
      <c r="G1" s="39" t="s">
        <v>157</v>
      </c>
    </row>
    <row r="2" ht="24.2" spans="1:7">
      <c r="A2" s="47" t="s">
        <v>158</v>
      </c>
      <c r="B2" s="47" t="s">
        <v>159</v>
      </c>
      <c r="C2" s="47">
        <v>4</v>
      </c>
      <c r="D2" s="47" t="s">
        <v>160</v>
      </c>
      <c r="E2" s="48">
        <v>0.1257</v>
      </c>
      <c r="F2" s="47">
        <v>4</v>
      </c>
      <c r="G2" s="49">
        <v>1</v>
      </c>
    </row>
    <row r="3" ht="24.2" spans="1:7">
      <c r="A3" s="47" t="s">
        <v>161</v>
      </c>
      <c r="B3" s="47" t="s">
        <v>162</v>
      </c>
      <c r="C3" s="47">
        <v>3</v>
      </c>
      <c r="D3" s="47" t="s">
        <v>163</v>
      </c>
      <c r="E3" s="47" t="s">
        <v>163</v>
      </c>
      <c r="F3" s="47">
        <v>3</v>
      </c>
      <c r="G3" s="49">
        <v>1</v>
      </c>
    </row>
    <row r="4" ht="36.3" spans="1:7">
      <c r="A4" s="47" t="s">
        <v>164</v>
      </c>
      <c r="B4" s="47" t="s">
        <v>165</v>
      </c>
      <c r="C4" s="47">
        <v>3</v>
      </c>
      <c r="D4" s="47" t="s">
        <v>163</v>
      </c>
      <c r="E4" s="47" t="s">
        <v>163</v>
      </c>
      <c r="F4" s="47">
        <v>3</v>
      </c>
      <c r="G4" s="49">
        <v>1</v>
      </c>
    </row>
    <row r="5" ht="24.2" spans="1:7">
      <c r="A5" s="47" t="s">
        <v>166</v>
      </c>
      <c r="B5" s="47" t="s">
        <v>167</v>
      </c>
      <c r="C5" s="47">
        <v>10</v>
      </c>
      <c r="D5" s="47" t="s">
        <v>168</v>
      </c>
      <c r="E5" s="50">
        <v>0.9</v>
      </c>
      <c r="F5" s="47">
        <v>9.5</v>
      </c>
      <c r="G5" s="49">
        <v>0.95</v>
      </c>
    </row>
    <row r="6" ht="16" customHeight="1" spans="1:7">
      <c r="A6" s="51" t="s">
        <v>169</v>
      </c>
      <c r="B6" s="51"/>
      <c r="C6" s="51">
        <v>20</v>
      </c>
      <c r="D6" s="51" t="s">
        <v>170</v>
      </c>
      <c r="E6" s="51" t="s">
        <v>170</v>
      </c>
      <c r="F6" s="51">
        <v>19.47</v>
      </c>
      <c r="G6" s="52">
        <v>0.9735</v>
      </c>
    </row>
    <row r="7" ht="15.25"/>
  </sheetData>
  <mergeCells count="1">
    <mergeCell ref="A6:B6"/>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E22" sqref="E22:E25"/>
    </sheetView>
  </sheetViews>
  <sheetFormatPr defaultColWidth="8.88073394495413" defaultRowHeight="14.5" outlineLevelCol="6"/>
  <cols>
    <col min="7" max="7" width="12.6605504587156"/>
  </cols>
  <sheetData>
    <row r="1" ht="15.25" spans="1:6">
      <c r="A1" s="28" t="s">
        <v>171</v>
      </c>
      <c r="B1" s="29" t="s">
        <v>151</v>
      </c>
      <c r="C1" s="30" t="s">
        <v>172</v>
      </c>
      <c r="D1" s="30" t="s">
        <v>173</v>
      </c>
      <c r="E1" s="30" t="s">
        <v>174</v>
      </c>
      <c r="F1" s="30" t="s">
        <v>175</v>
      </c>
    </row>
    <row r="2" ht="25.7" customHeight="1" spans="1:7">
      <c r="A2" s="4" t="s">
        <v>176</v>
      </c>
      <c r="B2" s="5" t="s">
        <v>177</v>
      </c>
      <c r="C2" s="5" t="s">
        <v>178</v>
      </c>
      <c r="D2" s="6">
        <v>3</v>
      </c>
      <c r="E2" s="5">
        <v>3</v>
      </c>
      <c r="F2" s="7">
        <v>1</v>
      </c>
      <c r="G2" s="27">
        <f>E2/D2</f>
        <v>1</v>
      </c>
    </row>
    <row r="3" ht="24.95" spans="1:7">
      <c r="A3" s="4"/>
      <c r="B3" s="5"/>
      <c r="C3" s="5" t="s">
        <v>179</v>
      </c>
      <c r="D3" s="6">
        <v>3</v>
      </c>
      <c r="E3" s="5">
        <v>3</v>
      </c>
      <c r="F3" s="7">
        <v>1</v>
      </c>
      <c r="G3" s="27">
        <f t="shared" ref="G3:G26" si="0">E3/D3</f>
        <v>1</v>
      </c>
    </row>
    <row r="4" ht="25.7" customHeight="1" spans="1:7">
      <c r="A4" s="4"/>
      <c r="B4" s="5" t="s">
        <v>180</v>
      </c>
      <c r="C4" s="5" t="s">
        <v>181</v>
      </c>
      <c r="D4" s="5">
        <v>4</v>
      </c>
      <c r="E4" s="5">
        <v>4</v>
      </c>
      <c r="F4" s="7">
        <v>1</v>
      </c>
      <c r="G4" s="27">
        <f t="shared" si="0"/>
        <v>1</v>
      </c>
    </row>
    <row r="5" ht="24.95" spans="1:7">
      <c r="A5" s="4"/>
      <c r="B5" s="5"/>
      <c r="C5" s="5" t="s">
        <v>182</v>
      </c>
      <c r="D5" s="5">
        <v>4</v>
      </c>
      <c r="E5" s="5">
        <v>4</v>
      </c>
      <c r="F5" s="7">
        <v>1</v>
      </c>
      <c r="G5" s="27">
        <f t="shared" si="0"/>
        <v>1</v>
      </c>
    </row>
    <row r="6" ht="25.7" customHeight="1" spans="1:7">
      <c r="A6" s="4" t="s">
        <v>176</v>
      </c>
      <c r="B6" s="5" t="s">
        <v>183</v>
      </c>
      <c r="C6" s="5" t="s">
        <v>184</v>
      </c>
      <c r="D6" s="6">
        <v>3</v>
      </c>
      <c r="E6" s="5">
        <v>2.67</v>
      </c>
      <c r="F6" s="7">
        <v>0.89</v>
      </c>
      <c r="G6" s="27">
        <f t="shared" si="0"/>
        <v>0.89</v>
      </c>
    </row>
    <row r="7" ht="24.95" spans="1:7">
      <c r="A7" s="4"/>
      <c r="B7" s="5"/>
      <c r="C7" s="5" t="s">
        <v>185</v>
      </c>
      <c r="D7" s="6">
        <v>3</v>
      </c>
      <c r="E7" s="5">
        <v>3</v>
      </c>
      <c r="F7" s="7">
        <v>1</v>
      </c>
      <c r="G7" s="27">
        <f t="shared" si="0"/>
        <v>1</v>
      </c>
    </row>
    <row r="8" ht="25.7" customHeight="1" spans="1:7">
      <c r="A8" s="4" t="s">
        <v>186</v>
      </c>
      <c r="B8" s="5" t="s">
        <v>187</v>
      </c>
      <c r="C8" s="5" t="s">
        <v>188</v>
      </c>
      <c r="D8" s="6">
        <v>4</v>
      </c>
      <c r="E8" s="5">
        <v>4</v>
      </c>
      <c r="F8" s="7">
        <v>1</v>
      </c>
      <c r="G8" s="27">
        <f t="shared" si="0"/>
        <v>1</v>
      </c>
    </row>
    <row r="9" ht="24.95" spans="1:7">
      <c r="A9" s="4"/>
      <c r="B9" s="5"/>
      <c r="C9" s="5" t="s">
        <v>189</v>
      </c>
      <c r="D9" s="6">
        <v>4</v>
      </c>
      <c r="E9" s="5">
        <v>4</v>
      </c>
      <c r="F9" s="7">
        <v>1</v>
      </c>
      <c r="G9" s="27">
        <f t="shared" si="0"/>
        <v>1</v>
      </c>
    </row>
    <row r="10" ht="24.95" spans="1:7">
      <c r="A10" s="4"/>
      <c r="B10" s="5"/>
      <c r="C10" s="5" t="s">
        <v>190</v>
      </c>
      <c r="D10" s="6">
        <v>4</v>
      </c>
      <c r="E10" s="5">
        <v>3</v>
      </c>
      <c r="F10" s="7">
        <v>0.75</v>
      </c>
      <c r="G10" s="27">
        <f t="shared" si="0"/>
        <v>0.75</v>
      </c>
    </row>
    <row r="11" ht="25.7" customHeight="1" spans="1:7">
      <c r="A11" s="4" t="s">
        <v>186</v>
      </c>
      <c r="B11" s="5" t="s">
        <v>191</v>
      </c>
      <c r="C11" s="5" t="s">
        <v>192</v>
      </c>
      <c r="D11" s="6">
        <v>4</v>
      </c>
      <c r="E11" s="5">
        <v>2</v>
      </c>
      <c r="F11" s="7">
        <v>0.5</v>
      </c>
      <c r="G11" s="27">
        <f t="shared" si="0"/>
        <v>0.5</v>
      </c>
    </row>
    <row r="12" ht="24.95" spans="1:7">
      <c r="A12" s="4"/>
      <c r="B12" s="5"/>
      <c r="C12" s="5" t="s">
        <v>193</v>
      </c>
      <c r="D12" s="6">
        <v>4</v>
      </c>
      <c r="E12" s="5">
        <v>4</v>
      </c>
      <c r="F12" s="7">
        <v>1</v>
      </c>
      <c r="G12" s="27">
        <f t="shared" si="0"/>
        <v>1</v>
      </c>
    </row>
    <row r="13" ht="25.7" customHeight="1" spans="1:7">
      <c r="A13" s="4" t="s">
        <v>194</v>
      </c>
      <c r="B13" s="5" t="s">
        <v>195</v>
      </c>
      <c r="C13" s="6" t="s">
        <v>196</v>
      </c>
      <c r="D13" s="5">
        <v>4.5</v>
      </c>
      <c r="E13" s="5">
        <v>4.5</v>
      </c>
      <c r="F13" s="7">
        <v>1</v>
      </c>
      <c r="G13" s="27">
        <f t="shared" si="0"/>
        <v>1</v>
      </c>
    </row>
    <row r="14" ht="24.95" spans="1:7">
      <c r="A14" s="4"/>
      <c r="B14" s="5"/>
      <c r="C14" s="6" t="s">
        <v>197</v>
      </c>
      <c r="D14" s="5">
        <v>4.5</v>
      </c>
      <c r="E14" s="5">
        <v>1.55</v>
      </c>
      <c r="F14" s="7">
        <v>0.3444</v>
      </c>
      <c r="G14" s="27">
        <f t="shared" si="0"/>
        <v>0.344444444444444</v>
      </c>
    </row>
    <row r="15" ht="15.25" spans="1:7">
      <c r="A15" s="4"/>
      <c r="B15" s="5"/>
      <c r="C15" s="6" t="s">
        <v>198</v>
      </c>
      <c r="D15" s="5">
        <v>4.5</v>
      </c>
      <c r="E15" s="5">
        <v>4.5</v>
      </c>
      <c r="F15" s="7">
        <v>1</v>
      </c>
      <c r="G15" s="27">
        <f t="shared" si="0"/>
        <v>1</v>
      </c>
    </row>
    <row r="16" ht="37.8" customHeight="1" spans="1:7">
      <c r="A16" s="4"/>
      <c r="B16" s="5" t="s">
        <v>199</v>
      </c>
      <c r="C16" s="6" t="s">
        <v>200</v>
      </c>
      <c r="D16" s="5">
        <v>4.5</v>
      </c>
      <c r="E16" s="5">
        <v>4.5</v>
      </c>
      <c r="F16" s="7">
        <v>1</v>
      </c>
      <c r="G16" s="27">
        <f t="shared" si="0"/>
        <v>1</v>
      </c>
    </row>
    <row r="17" ht="24.95" spans="1:7">
      <c r="A17" s="4"/>
      <c r="B17" s="5"/>
      <c r="C17" s="6" t="s">
        <v>201</v>
      </c>
      <c r="D17" s="5">
        <v>4.5</v>
      </c>
      <c r="E17" s="5">
        <v>4.5</v>
      </c>
      <c r="F17" s="7">
        <v>1</v>
      </c>
      <c r="G17" s="27">
        <f t="shared" si="0"/>
        <v>1</v>
      </c>
    </row>
    <row r="18" ht="37.05" spans="1:7">
      <c r="A18" s="4"/>
      <c r="B18" s="5"/>
      <c r="C18" s="6" t="s">
        <v>202</v>
      </c>
      <c r="D18" s="5">
        <v>4.5</v>
      </c>
      <c r="E18" s="5">
        <v>4.5</v>
      </c>
      <c r="F18" s="7">
        <v>1</v>
      </c>
      <c r="G18" s="27">
        <f t="shared" si="0"/>
        <v>1</v>
      </c>
    </row>
    <row r="19" ht="25.7" customHeight="1" spans="1:7">
      <c r="A19" s="4"/>
      <c r="B19" s="5" t="s">
        <v>203</v>
      </c>
      <c r="C19" s="5" t="s">
        <v>204</v>
      </c>
      <c r="D19" s="5">
        <v>4.5</v>
      </c>
      <c r="E19" s="5">
        <v>4.5</v>
      </c>
      <c r="F19" s="7">
        <v>1</v>
      </c>
      <c r="G19" s="27">
        <f t="shared" si="0"/>
        <v>1</v>
      </c>
    </row>
    <row r="20" ht="15.25" spans="1:7">
      <c r="A20" s="4"/>
      <c r="B20" s="5"/>
      <c r="C20" s="5" t="s">
        <v>205</v>
      </c>
      <c r="D20" s="5">
        <v>4.5</v>
      </c>
      <c r="E20" s="5">
        <v>2</v>
      </c>
      <c r="F20" s="7">
        <v>0.4444</v>
      </c>
      <c r="G20" s="27">
        <f t="shared" si="0"/>
        <v>0.444444444444444</v>
      </c>
    </row>
    <row r="21" ht="24.95" spans="1:7">
      <c r="A21" s="4"/>
      <c r="B21" s="5" t="s">
        <v>206</v>
      </c>
      <c r="C21" s="5" t="s">
        <v>207</v>
      </c>
      <c r="D21" s="5">
        <v>4</v>
      </c>
      <c r="E21" s="5">
        <v>4</v>
      </c>
      <c r="F21" s="7">
        <v>1</v>
      </c>
      <c r="G21" s="27">
        <f t="shared" si="0"/>
        <v>1</v>
      </c>
    </row>
    <row r="22" ht="25.7" customHeight="1" spans="1:7">
      <c r="A22" s="4" t="s">
        <v>208</v>
      </c>
      <c r="B22" s="5" t="s">
        <v>209</v>
      </c>
      <c r="C22" s="6" t="s">
        <v>210</v>
      </c>
      <c r="D22" s="5">
        <v>4</v>
      </c>
      <c r="E22" s="5">
        <v>4</v>
      </c>
      <c r="F22" s="7">
        <v>1</v>
      </c>
      <c r="G22" s="27">
        <f t="shared" si="0"/>
        <v>1</v>
      </c>
    </row>
    <row r="23" ht="24.95" spans="1:7">
      <c r="A23" s="4"/>
      <c r="B23" s="5" t="s">
        <v>211</v>
      </c>
      <c r="C23" s="6" t="s">
        <v>212</v>
      </c>
      <c r="D23" s="5">
        <v>3</v>
      </c>
      <c r="E23" s="5">
        <v>3</v>
      </c>
      <c r="F23" s="7">
        <v>1</v>
      </c>
      <c r="G23" s="27">
        <f t="shared" si="0"/>
        <v>1</v>
      </c>
    </row>
    <row r="24" ht="37.05" spans="1:7">
      <c r="A24" s="4"/>
      <c r="B24" s="5" t="s">
        <v>213</v>
      </c>
      <c r="C24" s="6" t="s">
        <v>214</v>
      </c>
      <c r="D24" s="5">
        <v>3</v>
      </c>
      <c r="E24" s="5">
        <v>3</v>
      </c>
      <c r="F24" s="7">
        <v>1</v>
      </c>
      <c r="G24" s="27">
        <f t="shared" si="0"/>
        <v>1</v>
      </c>
    </row>
    <row r="25" ht="24.95" spans="1:7">
      <c r="A25" s="4" t="s">
        <v>215</v>
      </c>
      <c r="B25" s="6" t="s">
        <v>216</v>
      </c>
      <c r="C25" s="6" t="s">
        <v>217</v>
      </c>
      <c r="D25" s="5">
        <v>10</v>
      </c>
      <c r="E25" s="5">
        <v>9.47</v>
      </c>
      <c r="F25" s="7">
        <v>0.947</v>
      </c>
      <c r="G25" s="27">
        <f t="shared" si="0"/>
        <v>0.947</v>
      </c>
    </row>
    <row r="26" ht="16" customHeight="1" spans="1:7">
      <c r="A26" s="31" t="s">
        <v>218</v>
      </c>
      <c r="B26" s="31"/>
      <c r="C26" s="31"/>
      <c r="D26" s="32">
        <v>100</v>
      </c>
      <c r="E26" s="32">
        <f>SUM(E2:E25)</f>
        <v>90.69</v>
      </c>
      <c r="F26" s="33">
        <v>0.9069</v>
      </c>
      <c r="G26" s="27">
        <f t="shared" si="0"/>
        <v>0.9069</v>
      </c>
    </row>
  </sheetData>
  <mergeCells count="15">
    <mergeCell ref="A26:C26"/>
    <mergeCell ref="A2:A5"/>
    <mergeCell ref="A6:A7"/>
    <mergeCell ref="A8:A10"/>
    <mergeCell ref="A11:A12"/>
    <mergeCell ref="A13:A21"/>
    <mergeCell ref="A22:A24"/>
    <mergeCell ref="B2:B3"/>
    <mergeCell ref="B4:B5"/>
    <mergeCell ref="B6:B7"/>
    <mergeCell ref="B8:B10"/>
    <mergeCell ref="B11:B12"/>
    <mergeCell ref="B13:B15"/>
    <mergeCell ref="B16:B18"/>
    <mergeCell ref="B19:B20"/>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3"/>
  <sheetViews>
    <sheetView topLeftCell="A94" workbookViewId="0">
      <selection activeCell="C101" sqref="C101"/>
    </sheetView>
  </sheetViews>
  <sheetFormatPr defaultColWidth="8.88073394495413" defaultRowHeight="14.5" outlineLevelCol="6"/>
  <sheetData>
    <row r="1" ht="15.25" spans="1:6">
      <c r="A1" s="28" t="s">
        <v>171</v>
      </c>
      <c r="B1" s="29" t="s">
        <v>151</v>
      </c>
      <c r="C1" s="30" t="s">
        <v>172</v>
      </c>
      <c r="D1" s="30" t="s">
        <v>173</v>
      </c>
      <c r="E1" s="30" t="s">
        <v>174</v>
      </c>
      <c r="F1" s="30" t="s">
        <v>175</v>
      </c>
    </row>
    <row r="2" ht="29.45" customHeight="1" spans="1:6">
      <c r="A2" s="4" t="s">
        <v>176</v>
      </c>
      <c r="B2" s="5" t="s">
        <v>177</v>
      </c>
      <c r="C2" s="5" t="s">
        <v>178</v>
      </c>
      <c r="D2" s="6">
        <v>3</v>
      </c>
      <c r="E2" s="5">
        <v>3</v>
      </c>
      <c r="F2" s="7">
        <f>E2/D2</f>
        <v>1</v>
      </c>
    </row>
    <row r="3" ht="24.95" spans="1:6">
      <c r="A3" s="4"/>
      <c r="B3" s="5"/>
      <c r="C3" s="5" t="s">
        <v>179</v>
      </c>
      <c r="D3" s="6">
        <v>3</v>
      </c>
      <c r="E3" s="5">
        <v>3</v>
      </c>
      <c r="F3" s="7">
        <f t="shared" ref="F3:F26" si="0">E3/D3</f>
        <v>1</v>
      </c>
    </row>
    <row r="4" ht="27.2" customHeight="1" spans="1:6">
      <c r="A4" s="4"/>
      <c r="B4" s="5" t="s">
        <v>180</v>
      </c>
      <c r="C4" s="5" t="s">
        <v>181</v>
      </c>
      <c r="D4" s="5">
        <v>4</v>
      </c>
      <c r="E4" s="5">
        <v>4</v>
      </c>
      <c r="F4" s="7">
        <f t="shared" si="0"/>
        <v>1</v>
      </c>
    </row>
    <row r="5" ht="27.2" customHeight="1" spans="1:6">
      <c r="A5" s="4"/>
      <c r="B5" s="5"/>
      <c r="C5" s="5" t="s">
        <v>182</v>
      </c>
      <c r="D5" s="5">
        <v>4</v>
      </c>
      <c r="E5" s="5">
        <v>4</v>
      </c>
      <c r="F5" s="7">
        <f t="shared" si="0"/>
        <v>1</v>
      </c>
    </row>
    <row r="6" ht="27.95" customHeight="1" spans="1:6">
      <c r="A6" s="4" t="s">
        <v>176</v>
      </c>
      <c r="B6" s="5" t="s">
        <v>183</v>
      </c>
      <c r="C6" s="5" t="s">
        <v>184</v>
      </c>
      <c r="D6" s="6">
        <v>3</v>
      </c>
      <c r="E6" s="5">
        <v>2.67</v>
      </c>
      <c r="F6" s="7">
        <f t="shared" si="0"/>
        <v>0.89</v>
      </c>
    </row>
    <row r="7" ht="26.45" customHeight="1" spans="1:6">
      <c r="A7" s="4"/>
      <c r="B7" s="5"/>
      <c r="C7" s="5" t="s">
        <v>185</v>
      </c>
      <c r="D7" s="6">
        <v>3</v>
      </c>
      <c r="E7" s="5">
        <v>3</v>
      </c>
      <c r="F7" s="7">
        <f t="shared" si="0"/>
        <v>1</v>
      </c>
    </row>
    <row r="8" ht="27.95" customHeight="1" spans="1:6">
      <c r="A8" s="4" t="s">
        <v>186</v>
      </c>
      <c r="B8" s="5" t="s">
        <v>187</v>
      </c>
      <c r="C8" s="5" t="s">
        <v>188</v>
      </c>
      <c r="D8" s="6">
        <v>4</v>
      </c>
      <c r="E8" s="5">
        <v>4</v>
      </c>
      <c r="F8" s="7">
        <f t="shared" si="0"/>
        <v>1</v>
      </c>
    </row>
    <row r="9" ht="24.95" spans="1:6">
      <c r="A9" s="4"/>
      <c r="B9" s="5"/>
      <c r="C9" s="5" t="s">
        <v>189</v>
      </c>
      <c r="D9" s="6">
        <v>4</v>
      </c>
      <c r="E9" s="5">
        <v>4</v>
      </c>
      <c r="F9" s="7">
        <f t="shared" si="0"/>
        <v>1</v>
      </c>
    </row>
    <row r="10" ht="24.95" spans="1:6">
      <c r="A10" s="4"/>
      <c r="B10" s="5"/>
      <c r="C10" s="5" t="s">
        <v>190</v>
      </c>
      <c r="D10" s="6">
        <v>4</v>
      </c>
      <c r="E10" s="5">
        <v>3</v>
      </c>
      <c r="F10" s="7">
        <f t="shared" si="0"/>
        <v>0.75</v>
      </c>
    </row>
    <row r="11" ht="26.45" customHeight="1" spans="1:6">
      <c r="A11" s="4" t="s">
        <v>186</v>
      </c>
      <c r="B11" s="5" t="s">
        <v>191</v>
      </c>
      <c r="C11" s="5" t="s">
        <v>192</v>
      </c>
      <c r="D11" s="6">
        <v>4</v>
      </c>
      <c r="E11" s="5">
        <v>2</v>
      </c>
      <c r="F11" s="7">
        <f t="shared" si="0"/>
        <v>0.5</v>
      </c>
    </row>
    <row r="12" ht="24.95" spans="1:6">
      <c r="A12" s="4"/>
      <c r="B12" s="5"/>
      <c r="C12" s="5" t="s">
        <v>193</v>
      </c>
      <c r="D12" s="6">
        <v>4</v>
      </c>
      <c r="E12" s="5">
        <v>4</v>
      </c>
      <c r="F12" s="7">
        <f t="shared" si="0"/>
        <v>1</v>
      </c>
    </row>
    <row r="13" ht="25.7" customHeight="1" spans="1:6">
      <c r="A13" s="4" t="s">
        <v>194</v>
      </c>
      <c r="B13" s="5" t="s">
        <v>195</v>
      </c>
      <c r="C13" s="6" t="s">
        <v>196</v>
      </c>
      <c r="D13" s="5">
        <v>4.5</v>
      </c>
      <c r="E13" s="5">
        <v>4.5</v>
      </c>
      <c r="F13" s="7">
        <f t="shared" si="0"/>
        <v>1</v>
      </c>
    </row>
    <row r="14" ht="24.95" spans="1:6">
      <c r="A14" s="4"/>
      <c r="B14" s="5"/>
      <c r="C14" s="6" t="s">
        <v>197</v>
      </c>
      <c r="D14" s="5">
        <v>4.5</v>
      </c>
      <c r="E14" s="5">
        <v>1.55</v>
      </c>
      <c r="F14" s="7">
        <f t="shared" si="0"/>
        <v>0.344444444444444</v>
      </c>
    </row>
    <row r="15" ht="15.25" spans="1:6">
      <c r="A15" s="4"/>
      <c r="B15" s="5"/>
      <c r="C15" s="6" t="s">
        <v>198</v>
      </c>
      <c r="D15" s="5">
        <v>4.5</v>
      </c>
      <c r="E15" s="5">
        <v>4.5</v>
      </c>
      <c r="F15" s="7">
        <f t="shared" si="0"/>
        <v>1</v>
      </c>
    </row>
    <row r="16" ht="37.8" customHeight="1" spans="1:6">
      <c r="A16" s="4"/>
      <c r="B16" s="5" t="s">
        <v>199</v>
      </c>
      <c r="C16" s="6" t="s">
        <v>200</v>
      </c>
      <c r="D16" s="5">
        <v>4.5</v>
      </c>
      <c r="E16" s="5">
        <v>4.5</v>
      </c>
      <c r="F16" s="7">
        <f t="shared" si="0"/>
        <v>1</v>
      </c>
    </row>
    <row r="17" ht="24.95" spans="1:6">
      <c r="A17" s="4"/>
      <c r="B17" s="5"/>
      <c r="C17" s="6" t="s">
        <v>201</v>
      </c>
      <c r="D17" s="5">
        <v>4.5</v>
      </c>
      <c r="E17" s="5">
        <v>4.5</v>
      </c>
      <c r="F17" s="7">
        <f t="shared" si="0"/>
        <v>1</v>
      </c>
    </row>
    <row r="18" ht="37.05" spans="1:6">
      <c r="A18" s="4"/>
      <c r="B18" s="5"/>
      <c r="C18" s="6" t="s">
        <v>202</v>
      </c>
      <c r="D18" s="5">
        <v>4.5</v>
      </c>
      <c r="E18" s="5">
        <v>4.5</v>
      </c>
      <c r="F18" s="7">
        <f t="shared" si="0"/>
        <v>1</v>
      </c>
    </row>
    <row r="19" ht="25.7" customHeight="1" spans="1:6">
      <c r="A19" s="4"/>
      <c r="B19" s="5" t="s">
        <v>203</v>
      </c>
      <c r="C19" s="5" t="s">
        <v>204</v>
      </c>
      <c r="D19" s="5">
        <v>4.5</v>
      </c>
      <c r="E19" s="5">
        <v>4.5</v>
      </c>
      <c r="F19" s="7">
        <f t="shared" si="0"/>
        <v>1</v>
      </c>
    </row>
    <row r="20" ht="15.25" spans="1:6">
      <c r="A20" s="4"/>
      <c r="B20" s="5"/>
      <c r="C20" s="5" t="s">
        <v>205</v>
      </c>
      <c r="D20" s="5">
        <v>4.5</v>
      </c>
      <c r="E20" s="5">
        <v>2</v>
      </c>
      <c r="F20" s="7">
        <f t="shared" si="0"/>
        <v>0.444444444444444</v>
      </c>
    </row>
    <row r="21" ht="24.95" spans="1:6">
      <c r="A21" s="4"/>
      <c r="B21" s="5" t="s">
        <v>206</v>
      </c>
      <c r="C21" s="5" t="s">
        <v>207</v>
      </c>
      <c r="D21" s="5">
        <v>4</v>
      </c>
      <c r="E21" s="5">
        <v>4</v>
      </c>
      <c r="F21" s="7">
        <f t="shared" si="0"/>
        <v>1</v>
      </c>
    </row>
    <row r="22" ht="25.7" customHeight="1" spans="1:6">
      <c r="A22" s="4" t="s">
        <v>208</v>
      </c>
      <c r="B22" s="5" t="s">
        <v>209</v>
      </c>
      <c r="C22" s="6" t="s">
        <v>210</v>
      </c>
      <c r="D22" s="5">
        <v>4</v>
      </c>
      <c r="E22" s="5">
        <v>4</v>
      </c>
      <c r="F22" s="7">
        <f t="shared" si="0"/>
        <v>1</v>
      </c>
    </row>
    <row r="23" ht="24.95" spans="1:6">
      <c r="A23" s="4"/>
      <c r="B23" s="5" t="s">
        <v>211</v>
      </c>
      <c r="C23" s="6" t="s">
        <v>212</v>
      </c>
      <c r="D23" s="5">
        <v>3</v>
      </c>
      <c r="E23" s="5">
        <v>3</v>
      </c>
      <c r="F23" s="7">
        <f t="shared" si="0"/>
        <v>1</v>
      </c>
    </row>
    <row r="24" ht="37.05" spans="1:6">
      <c r="A24" s="4"/>
      <c r="B24" s="5" t="s">
        <v>213</v>
      </c>
      <c r="C24" s="6" t="s">
        <v>214</v>
      </c>
      <c r="D24" s="5">
        <v>3</v>
      </c>
      <c r="E24" s="5">
        <v>3</v>
      </c>
      <c r="F24" s="7">
        <f t="shared" si="0"/>
        <v>1</v>
      </c>
    </row>
    <row r="25" ht="24.95" spans="1:6">
      <c r="A25" s="4" t="s">
        <v>215</v>
      </c>
      <c r="B25" s="6" t="s">
        <v>216</v>
      </c>
      <c r="C25" s="6" t="s">
        <v>217</v>
      </c>
      <c r="D25" s="5">
        <v>10</v>
      </c>
      <c r="E25" s="5">
        <v>9.47</v>
      </c>
      <c r="F25" s="7">
        <f t="shared" si="0"/>
        <v>0.947</v>
      </c>
    </row>
    <row r="26" ht="16" customHeight="1" spans="1:6">
      <c r="A26" s="31" t="s">
        <v>218</v>
      </c>
      <c r="B26" s="31"/>
      <c r="C26" s="31"/>
      <c r="D26" s="32">
        <v>100</v>
      </c>
      <c r="E26" s="32">
        <f>SUM(E2:E25)</f>
        <v>90.69</v>
      </c>
      <c r="F26" s="7">
        <f t="shared" si="0"/>
        <v>0.9069</v>
      </c>
    </row>
    <row r="28" ht="15.25"/>
    <row r="29" ht="15.25" spans="1:7">
      <c r="A29" s="34" t="s">
        <v>219</v>
      </c>
      <c r="B29" s="34" t="s">
        <v>220</v>
      </c>
      <c r="C29" s="34" t="s">
        <v>221</v>
      </c>
      <c r="D29" s="34" t="s">
        <v>222</v>
      </c>
      <c r="E29" s="34" t="s">
        <v>223</v>
      </c>
      <c r="F29" s="34" t="s">
        <v>224</v>
      </c>
      <c r="G29" s="35" t="s">
        <v>225</v>
      </c>
    </row>
    <row r="30" ht="24.2" spans="1:7">
      <c r="A30" s="11" t="s">
        <v>226</v>
      </c>
      <c r="B30" s="11" t="s">
        <v>227</v>
      </c>
      <c r="C30" s="14">
        <v>2.5</v>
      </c>
      <c r="D30" s="11" t="s">
        <v>228</v>
      </c>
      <c r="E30" s="11" t="s">
        <v>228</v>
      </c>
      <c r="F30" s="11">
        <v>2.5</v>
      </c>
      <c r="G30" s="13">
        <v>1</v>
      </c>
    </row>
    <row r="31" ht="24.2" spans="1:7">
      <c r="A31" s="11"/>
      <c r="B31" s="11" t="s">
        <v>229</v>
      </c>
      <c r="C31" s="14">
        <v>2.5</v>
      </c>
      <c r="D31" s="14" t="s">
        <v>230</v>
      </c>
      <c r="E31" s="14" t="s">
        <v>230</v>
      </c>
      <c r="F31" s="11">
        <v>2.5</v>
      </c>
      <c r="G31" s="13">
        <v>1</v>
      </c>
    </row>
    <row r="32" ht="24.2" spans="1:7">
      <c r="A32" s="11" t="s">
        <v>231</v>
      </c>
      <c r="B32" s="11" t="s">
        <v>232</v>
      </c>
      <c r="C32" s="14">
        <v>2.5</v>
      </c>
      <c r="D32" s="14" t="s">
        <v>233</v>
      </c>
      <c r="E32" s="14" t="s">
        <v>233</v>
      </c>
      <c r="F32" s="11">
        <v>2.5</v>
      </c>
      <c r="G32" s="13">
        <v>1</v>
      </c>
    </row>
    <row r="33" ht="24.2" spans="1:7">
      <c r="A33" s="11"/>
      <c r="B33" s="11" t="s">
        <v>234</v>
      </c>
      <c r="C33" s="14">
        <v>2.5</v>
      </c>
      <c r="D33" s="14" t="s">
        <v>235</v>
      </c>
      <c r="E33" s="14" t="s">
        <v>235</v>
      </c>
      <c r="F33" s="11">
        <v>2.5</v>
      </c>
      <c r="G33" s="13">
        <v>1</v>
      </c>
    </row>
    <row r="34" ht="24.2" spans="1:7">
      <c r="A34" s="11" t="s">
        <v>236</v>
      </c>
      <c r="B34" s="11" t="s">
        <v>237</v>
      </c>
      <c r="C34" s="14">
        <v>2.5</v>
      </c>
      <c r="D34" s="14" t="s">
        <v>238</v>
      </c>
      <c r="E34" s="14" t="s">
        <v>239</v>
      </c>
      <c r="F34" s="11">
        <v>1.67</v>
      </c>
      <c r="G34" s="13">
        <v>0.668</v>
      </c>
    </row>
    <row r="35" ht="24.2" spans="1:7">
      <c r="A35" s="11"/>
      <c r="B35" s="11" t="s">
        <v>240</v>
      </c>
      <c r="C35" s="14">
        <v>2.5</v>
      </c>
      <c r="D35" s="14" t="s">
        <v>233</v>
      </c>
      <c r="E35" s="14" t="s">
        <v>233</v>
      </c>
      <c r="F35" s="11">
        <v>2.5</v>
      </c>
      <c r="G35" s="13">
        <v>1</v>
      </c>
    </row>
    <row r="36" ht="15.25" spans="1:7">
      <c r="A36" s="36" t="s">
        <v>241</v>
      </c>
      <c r="B36" s="36"/>
      <c r="C36" s="36">
        <v>15</v>
      </c>
      <c r="D36" s="36" t="s">
        <v>242</v>
      </c>
      <c r="E36" s="36" t="s">
        <v>242</v>
      </c>
      <c r="F36" s="36">
        <v>14.17</v>
      </c>
      <c r="G36" s="37">
        <v>0.9447</v>
      </c>
    </row>
    <row r="37" ht="15.25"/>
    <row r="38" ht="15.25"/>
    <row r="39" ht="15.25" spans="1:7">
      <c r="A39" s="34" t="s">
        <v>219</v>
      </c>
      <c r="B39" s="34" t="s">
        <v>220</v>
      </c>
      <c r="C39" s="34" t="s">
        <v>221</v>
      </c>
      <c r="D39" s="34" t="s">
        <v>222</v>
      </c>
      <c r="E39" s="34" t="s">
        <v>223</v>
      </c>
      <c r="F39" s="34" t="s">
        <v>224</v>
      </c>
      <c r="G39" s="35" t="s">
        <v>225</v>
      </c>
    </row>
    <row r="40" ht="24.2" spans="1:7">
      <c r="A40" s="11" t="s">
        <v>226</v>
      </c>
      <c r="B40" s="11" t="s">
        <v>227</v>
      </c>
      <c r="C40" s="14">
        <v>3</v>
      </c>
      <c r="D40" s="11" t="s">
        <v>228</v>
      </c>
      <c r="E40" s="11" t="s">
        <v>228</v>
      </c>
      <c r="F40" s="16">
        <v>3</v>
      </c>
      <c r="G40" s="13">
        <f>F40/C40</f>
        <v>1</v>
      </c>
    </row>
    <row r="41" ht="24.2" spans="1:7">
      <c r="A41" s="11"/>
      <c r="B41" s="11" t="s">
        <v>229</v>
      </c>
      <c r="C41" s="14">
        <v>3</v>
      </c>
      <c r="D41" s="14" t="s">
        <v>230</v>
      </c>
      <c r="E41" s="14" t="s">
        <v>230</v>
      </c>
      <c r="F41" s="16">
        <v>3</v>
      </c>
      <c r="G41" s="13">
        <f t="shared" ref="G41:G46" si="1">F41/C41</f>
        <v>1</v>
      </c>
    </row>
    <row r="42" ht="24.2" spans="1:7">
      <c r="A42" s="11" t="s">
        <v>231</v>
      </c>
      <c r="B42" s="11" t="s">
        <v>232</v>
      </c>
      <c r="C42" s="14">
        <v>4</v>
      </c>
      <c r="D42" s="14" t="s">
        <v>233</v>
      </c>
      <c r="E42" s="14" t="s">
        <v>233</v>
      </c>
      <c r="F42" s="16">
        <v>4</v>
      </c>
      <c r="G42" s="13">
        <f t="shared" si="1"/>
        <v>1</v>
      </c>
    </row>
    <row r="43" ht="24.2" spans="1:7">
      <c r="A43" s="11"/>
      <c r="B43" s="11" t="s">
        <v>234</v>
      </c>
      <c r="C43" s="14">
        <v>4</v>
      </c>
      <c r="D43" s="14" t="s">
        <v>235</v>
      </c>
      <c r="E43" s="14" t="s">
        <v>235</v>
      </c>
      <c r="F43" s="16">
        <v>4</v>
      </c>
      <c r="G43" s="13">
        <f t="shared" si="1"/>
        <v>1</v>
      </c>
    </row>
    <row r="44" ht="24.2" spans="1:7">
      <c r="A44" s="11" t="s">
        <v>236</v>
      </c>
      <c r="B44" s="11" t="s">
        <v>237</v>
      </c>
      <c r="C44" s="14">
        <v>3</v>
      </c>
      <c r="D44" s="14" t="s">
        <v>238</v>
      </c>
      <c r="E44" s="14" t="s">
        <v>239</v>
      </c>
      <c r="F44" s="16">
        <v>2.67</v>
      </c>
      <c r="G44" s="13">
        <f t="shared" si="1"/>
        <v>0.89</v>
      </c>
    </row>
    <row r="45" ht="24.2" spans="1:7">
      <c r="A45" s="11"/>
      <c r="B45" s="11" t="s">
        <v>240</v>
      </c>
      <c r="C45" s="14">
        <v>3</v>
      </c>
      <c r="D45" s="14" t="s">
        <v>233</v>
      </c>
      <c r="E45" s="14" t="s">
        <v>233</v>
      </c>
      <c r="F45" s="16">
        <v>3</v>
      </c>
      <c r="G45" s="13">
        <f t="shared" si="1"/>
        <v>1</v>
      </c>
    </row>
    <row r="46" ht="15.25" spans="1:7">
      <c r="A46" s="36" t="s">
        <v>241</v>
      </c>
      <c r="B46" s="36"/>
      <c r="C46" s="36">
        <v>20</v>
      </c>
      <c r="D46" s="36" t="s">
        <v>242</v>
      </c>
      <c r="E46" s="36" t="s">
        <v>242</v>
      </c>
      <c r="F46" s="36">
        <f>SUM(F40:F45)</f>
        <v>19.67</v>
      </c>
      <c r="G46" s="13">
        <f t="shared" si="1"/>
        <v>0.9835</v>
      </c>
    </row>
    <row r="47" ht="15.25"/>
    <row r="49" ht="15.25"/>
    <row r="50" ht="15.25" spans="1:7">
      <c r="A50" s="38" t="s">
        <v>151</v>
      </c>
      <c r="B50" s="38" t="s">
        <v>152</v>
      </c>
      <c r="C50" s="38" t="s">
        <v>153</v>
      </c>
      <c r="D50" s="38" t="s">
        <v>154</v>
      </c>
      <c r="E50" s="38" t="s">
        <v>155</v>
      </c>
      <c r="F50" s="38" t="s">
        <v>156</v>
      </c>
      <c r="G50" s="39" t="s">
        <v>157</v>
      </c>
    </row>
    <row r="51" ht="24.2" spans="1:7">
      <c r="A51" s="16" t="s">
        <v>187</v>
      </c>
      <c r="B51" s="16" t="s">
        <v>188</v>
      </c>
      <c r="C51" s="18">
        <v>4</v>
      </c>
      <c r="D51" s="18">
        <f>100%</f>
        <v>1</v>
      </c>
      <c r="E51" s="21">
        <v>1</v>
      </c>
      <c r="F51" s="16">
        <v>4</v>
      </c>
      <c r="G51" s="19">
        <f t="shared" ref="G51:G56" si="2">F51/C51</f>
        <v>1</v>
      </c>
    </row>
    <row r="52" ht="24.2" spans="1:7">
      <c r="A52" s="16"/>
      <c r="B52" s="16" t="s">
        <v>189</v>
      </c>
      <c r="C52" s="18">
        <v>4</v>
      </c>
      <c r="D52" s="18">
        <f>100%</f>
        <v>1</v>
      </c>
      <c r="E52" s="20">
        <v>0.995</v>
      </c>
      <c r="F52" s="16">
        <v>4</v>
      </c>
      <c r="G52" s="19">
        <f t="shared" si="2"/>
        <v>1</v>
      </c>
    </row>
    <row r="53" ht="24.2" spans="1:7">
      <c r="A53" s="16"/>
      <c r="B53" s="16" t="s">
        <v>243</v>
      </c>
      <c r="C53" s="18">
        <v>4</v>
      </c>
      <c r="D53" s="18" t="s">
        <v>244</v>
      </c>
      <c r="E53" s="21">
        <v>0.8</v>
      </c>
      <c r="F53" s="16">
        <v>3</v>
      </c>
      <c r="G53" s="19">
        <f t="shared" si="2"/>
        <v>0.75</v>
      </c>
    </row>
    <row r="54" ht="24.2" spans="1:7">
      <c r="A54" s="16" t="s">
        <v>245</v>
      </c>
      <c r="B54" s="16" t="s">
        <v>246</v>
      </c>
      <c r="C54" s="18">
        <v>4</v>
      </c>
      <c r="D54" s="18" t="s">
        <v>247</v>
      </c>
      <c r="E54" s="16" t="s">
        <v>248</v>
      </c>
      <c r="F54" s="16">
        <v>2</v>
      </c>
      <c r="G54" s="19">
        <f t="shared" si="2"/>
        <v>0.5</v>
      </c>
    </row>
    <row r="55" ht="24.2" spans="1:7">
      <c r="A55" s="16"/>
      <c r="B55" s="16" t="s">
        <v>249</v>
      </c>
      <c r="C55" s="18">
        <v>4</v>
      </c>
      <c r="D55" s="18" t="s">
        <v>250</v>
      </c>
      <c r="E55" s="16" t="s">
        <v>251</v>
      </c>
      <c r="F55" s="16">
        <v>4</v>
      </c>
      <c r="G55" s="19">
        <f t="shared" si="2"/>
        <v>1</v>
      </c>
    </row>
    <row r="56" ht="15.25" spans="1:7">
      <c r="A56" s="40" t="s">
        <v>252</v>
      </c>
      <c r="B56" s="40"/>
      <c r="C56" s="40">
        <f>SUM(C51:C55)</f>
        <v>20</v>
      </c>
      <c r="D56" s="40" t="s">
        <v>253</v>
      </c>
      <c r="E56" s="40" t="s">
        <v>253</v>
      </c>
      <c r="F56" s="40">
        <f>SUM(F51:F55)</f>
        <v>17</v>
      </c>
      <c r="G56" s="19">
        <f t="shared" si="2"/>
        <v>0.85</v>
      </c>
    </row>
    <row r="57" ht="15.25"/>
    <row r="58" ht="15.25"/>
    <row r="59" ht="15.25" spans="1:7">
      <c r="A59" s="38" t="s">
        <v>151</v>
      </c>
      <c r="B59" s="38" t="s">
        <v>152</v>
      </c>
      <c r="C59" s="38" t="s">
        <v>153</v>
      </c>
      <c r="D59" s="38" t="s">
        <v>154</v>
      </c>
      <c r="E59" s="38" t="s">
        <v>155</v>
      </c>
      <c r="F59" s="38" t="s">
        <v>156</v>
      </c>
      <c r="G59" s="39" t="s">
        <v>157</v>
      </c>
    </row>
    <row r="60" ht="24.2" spans="1:7">
      <c r="A60" s="16" t="s">
        <v>195</v>
      </c>
      <c r="B60" s="16" t="s">
        <v>254</v>
      </c>
      <c r="C60" s="16">
        <v>4.5</v>
      </c>
      <c r="D60" s="16" t="s">
        <v>255</v>
      </c>
      <c r="E60" s="16" t="s">
        <v>256</v>
      </c>
      <c r="F60" s="16">
        <v>4.5</v>
      </c>
      <c r="G60" s="19">
        <f>F60/C60</f>
        <v>1</v>
      </c>
    </row>
    <row r="61" ht="24.2" spans="1:7">
      <c r="A61" s="16"/>
      <c r="B61" s="16" t="s">
        <v>257</v>
      </c>
      <c r="C61" s="16">
        <v>4.5</v>
      </c>
      <c r="D61" s="16" t="s">
        <v>258</v>
      </c>
      <c r="E61" s="16" t="s">
        <v>259</v>
      </c>
      <c r="F61" s="16">
        <v>1.55</v>
      </c>
      <c r="G61" s="19">
        <f t="shared" ref="G61:G69" si="3">F61/C61</f>
        <v>0.344444444444444</v>
      </c>
    </row>
    <row r="62" spans="1:7">
      <c r="A62" s="16"/>
      <c r="B62" s="16" t="s">
        <v>260</v>
      </c>
      <c r="C62" s="16">
        <v>4.5</v>
      </c>
      <c r="D62" s="16" t="s">
        <v>261</v>
      </c>
      <c r="E62" s="16" t="s">
        <v>262</v>
      </c>
      <c r="F62" s="16">
        <v>4.5</v>
      </c>
      <c r="G62" s="19">
        <f t="shared" si="3"/>
        <v>1</v>
      </c>
    </row>
    <row r="63" ht="36.3" spans="1:7">
      <c r="A63" s="16" t="s">
        <v>199</v>
      </c>
      <c r="B63" s="16" t="s">
        <v>263</v>
      </c>
      <c r="C63" s="16">
        <v>4.5</v>
      </c>
      <c r="D63" s="22">
        <v>1</v>
      </c>
      <c r="E63" s="22">
        <v>1</v>
      </c>
      <c r="F63" s="16">
        <v>4.5</v>
      </c>
      <c r="G63" s="19">
        <f t="shared" si="3"/>
        <v>1</v>
      </c>
    </row>
    <row r="64" ht="24.2" spans="1:7">
      <c r="A64" s="16"/>
      <c r="B64" s="16" t="s">
        <v>264</v>
      </c>
      <c r="C64" s="16">
        <v>4.5</v>
      </c>
      <c r="D64" s="22">
        <v>1</v>
      </c>
      <c r="E64" s="22">
        <v>1</v>
      </c>
      <c r="F64" s="16">
        <v>4.5</v>
      </c>
      <c r="G64" s="19">
        <f t="shared" si="3"/>
        <v>1</v>
      </c>
    </row>
    <row r="65" ht="36.3" spans="1:7">
      <c r="A65" s="16"/>
      <c r="B65" s="16" t="s">
        <v>265</v>
      </c>
      <c r="C65" s="16">
        <v>4.5</v>
      </c>
      <c r="D65" s="22">
        <v>1</v>
      </c>
      <c r="E65" s="22">
        <v>1</v>
      </c>
      <c r="F65" s="16">
        <v>4.5</v>
      </c>
      <c r="G65" s="19">
        <f t="shared" si="3"/>
        <v>1</v>
      </c>
    </row>
    <row r="66" ht="24.2" spans="1:7">
      <c r="A66" s="16" t="s">
        <v>203</v>
      </c>
      <c r="B66" s="16" t="s">
        <v>204</v>
      </c>
      <c r="C66" s="16">
        <v>4.5</v>
      </c>
      <c r="D66" s="16" t="s">
        <v>266</v>
      </c>
      <c r="E66" s="16" t="s">
        <v>266</v>
      </c>
      <c r="F66" s="16">
        <v>4.5</v>
      </c>
      <c r="G66" s="19">
        <f t="shared" si="3"/>
        <v>1</v>
      </c>
    </row>
    <row r="67" ht="48.4" spans="1:7">
      <c r="A67" s="16"/>
      <c r="B67" s="16" t="s">
        <v>205</v>
      </c>
      <c r="C67" s="16">
        <v>4.5</v>
      </c>
      <c r="D67" s="16" t="s">
        <v>267</v>
      </c>
      <c r="E67" s="22">
        <v>0.8</v>
      </c>
      <c r="F67" s="16">
        <v>2</v>
      </c>
      <c r="G67" s="19">
        <f t="shared" si="3"/>
        <v>0.444444444444444</v>
      </c>
    </row>
    <row r="68" ht="24.2" spans="1:7">
      <c r="A68" s="16" t="s">
        <v>206</v>
      </c>
      <c r="B68" s="16" t="s">
        <v>207</v>
      </c>
      <c r="C68" s="16">
        <v>4</v>
      </c>
      <c r="D68" s="16" t="s">
        <v>268</v>
      </c>
      <c r="E68" s="16" t="s">
        <v>268</v>
      </c>
      <c r="F68" s="16">
        <v>4</v>
      </c>
      <c r="G68" s="19">
        <f t="shared" si="3"/>
        <v>1</v>
      </c>
    </row>
    <row r="69" ht="15.25" spans="1:7">
      <c r="A69" s="40" t="s">
        <v>252</v>
      </c>
      <c r="B69" s="40"/>
      <c r="C69" s="40">
        <f>SUM(C60:C68)</f>
        <v>40</v>
      </c>
      <c r="D69" s="40" t="s">
        <v>253</v>
      </c>
      <c r="E69" s="40" t="s">
        <v>253</v>
      </c>
      <c r="F69" s="40">
        <f>SUM(F60:F68)</f>
        <v>34.55</v>
      </c>
      <c r="G69" s="19">
        <f t="shared" si="3"/>
        <v>0.86375</v>
      </c>
    </row>
    <row r="70" ht="15.25"/>
    <row r="75" ht="15.25"/>
    <row r="76" ht="15.25" spans="1:7">
      <c r="A76" s="38" t="s">
        <v>151</v>
      </c>
      <c r="B76" s="38" t="s">
        <v>152</v>
      </c>
      <c r="C76" s="38" t="s">
        <v>153</v>
      </c>
      <c r="D76" s="38" t="s">
        <v>154</v>
      </c>
      <c r="E76" s="38" t="s">
        <v>155</v>
      </c>
      <c r="F76" s="38" t="s">
        <v>156</v>
      </c>
      <c r="G76" s="39" t="s">
        <v>157</v>
      </c>
    </row>
    <row r="77" ht="24.2" spans="1:7">
      <c r="A77" s="16" t="s">
        <v>269</v>
      </c>
      <c r="B77" s="18" t="s">
        <v>210</v>
      </c>
      <c r="C77" s="16">
        <v>4</v>
      </c>
      <c r="D77" s="18" t="s">
        <v>270</v>
      </c>
      <c r="E77" s="41">
        <v>0.1257</v>
      </c>
      <c r="F77" s="16">
        <v>4</v>
      </c>
      <c r="G77" s="19">
        <v>1</v>
      </c>
    </row>
    <row r="78" ht="24.2" spans="1:7">
      <c r="A78" s="16" t="s">
        <v>211</v>
      </c>
      <c r="B78" s="18" t="s">
        <v>212</v>
      </c>
      <c r="C78" s="16">
        <v>3</v>
      </c>
      <c r="D78" s="18" t="s">
        <v>271</v>
      </c>
      <c r="E78" s="18" t="s">
        <v>271</v>
      </c>
      <c r="F78" s="16">
        <v>3</v>
      </c>
      <c r="G78" s="19">
        <v>1</v>
      </c>
    </row>
    <row r="79" ht="36.3" spans="1:7">
      <c r="A79" s="16" t="s">
        <v>272</v>
      </c>
      <c r="B79" s="18" t="s">
        <v>214</v>
      </c>
      <c r="C79" s="16">
        <v>3</v>
      </c>
      <c r="D79" s="18" t="s">
        <v>271</v>
      </c>
      <c r="E79" s="18" t="s">
        <v>271</v>
      </c>
      <c r="F79" s="16">
        <v>3</v>
      </c>
      <c r="G79" s="19">
        <v>1</v>
      </c>
    </row>
    <row r="80" ht="24.2" spans="1:7">
      <c r="A80" s="18" t="s">
        <v>216</v>
      </c>
      <c r="B80" s="18" t="s">
        <v>217</v>
      </c>
      <c r="C80" s="18">
        <v>10</v>
      </c>
      <c r="D80" s="18" t="s">
        <v>273</v>
      </c>
      <c r="E80" s="21">
        <v>0.9</v>
      </c>
      <c r="F80" s="16">
        <v>9.47</v>
      </c>
      <c r="G80" s="42">
        <v>0.947</v>
      </c>
    </row>
    <row r="81" ht="15.25" spans="1:7">
      <c r="A81" s="40" t="s">
        <v>252</v>
      </c>
      <c r="B81" s="40"/>
      <c r="C81" s="40">
        <v>20</v>
      </c>
      <c r="D81" s="40" t="s">
        <v>253</v>
      </c>
      <c r="E81" s="40" t="s">
        <v>253</v>
      </c>
      <c r="F81" s="40">
        <f>SUM(F77:F80)</f>
        <v>19.47</v>
      </c>
      <c r="G81" s="43">
        <f>F81/C81</f>
        <v>0.9735</v>
      </c>
    </row>
    <row r="82" ht="15.25"/>
    <row r="86" ht="15.25"/>
    <row r="87" ht="24.95" spans="1:3">
      <c r="A87" s="44" t="s">
        <v>274</v>
      </c>
      <c r="B87" s="44" t="s">
        <v>275</v>
      </c>
      <c r="C87" s="44" t="s">
        <v>276</v>
      </c>
    </row>
    <row r="88" ht="49.15" spans="1:3">
      <c r="A88" s="45">
        <v>1</v>
      </c>
      <c r="B88" s="45" t="s">
        <v>277</v>
      </c>
      <c r="C88" s="45">
        <v>51.63</v>
      </c>
    </row>
    <row r="89" ht="49.15" spans="1:3">
      <c r="A89" s="45">
        <v>2</v>
      </c>
      <c r="B89" s="45" t="s">
        <v>278</v>
      </c>
      <c r="C89" s="45">
        <v>35.02</v>
      </c>
    </row>
    <row r="90" ht="37.05" spans="1:3">
      <c r="A90" s="45">
        <v>3</v>
      </c>
      <c r="B90" s="45" t="s">
        <v>279</v>
      </c>
      <c r="C90" s="45">
        <v>8.54</v>
      </c>
    </row>
    <row r="91" ht="49.15" spans="1:3">
      <c r="A91" s="45">
        <v>4</v>
      </c>
      <c r="B91" s="45" t="s">
        <v>280</v>
      </c>
      <c r="C91" s="45">
        <v>8.14</v>
      </c>
    </row>
    <row r="92" ht="49.15" spans="1:3">
      <c r="A92" s="45">
        <v>5</v>
      </c>
      <c r="B92" s="45" t="s">
        <v>281</v>
      </c>
      <c r="C92" s="45">
        <v>33.87</v>
      </c>
    </row>
    <row r="93" ht="37.05" spans="1:3">
      <c r="A93" s="45">
        <v>6</v>
      </c>
      <c r="B93" s="45" t="s">
        <v>282</v>
      </c>
      <c r="C93" s="45">
        <v>42.56</v>
      </c>
    </row>
    <row r="94" ht="49.15" spans="1:3">
      <c r="A94" s="45">
        <v>7</v>
      </c>
      <c r="B94" s="45" t="s">
        <v>283</v>
      </c>
      <c r="C94" s="45">
        <v>96.83</v>
      </c>
    </row>
    <row r="95" ht="49.15" spans="1:3">
      <c r="A95" s="45">
        <v>8</v>
      </c>
      <c r="B95" s="45" t="s">
        <v>284</v>
      </c>
      <c r="C95" s="45">
        <v>0.26</v>
      </c>
    </row>
    <row r="96" ht="37.05" spans="1:3">
      <c r="A96" s="45">
        <v>9</v>
      </c>
      <c r="B96" s="45" t="s">
        <v>285</v>
      </c>
      <c r="C96" s="45">
        <v>0.35</v>
      </c>
    </row>
    <row r="97" ht="61.25" spans="1:3">
      <c r="A97" s="45">
        <v>10</v>
      </c>
      <c r="B97" s="45" t="s">
        <v>286</v>
      </c>
      <c r="C97" s="45">
        <v>3.51</v>
      </c>
    </row>
    <row r="98" ht="37.05" spans="1:3">
      <c r="A98" s="45">
        <v>11</v>
      </c>
      <c r="B98" s="45" t="s">
        <v>287</v>
      </c>
      <c r="C98" s="45">
        <v>13.47</v>
      </c>
    </row>
    <row r="99" ht="37.05" spans="1:3">
      <c r="A99" s="45">
        <v>12</v>
      </c>
      <c r="B99" s="45" t="s">
        <v>288</v>
      </c>
      <c r="C99" s="45">
        <v>16.35</v>
      </c>
    </row>
    <row r="100" ht="15.25" spans="1:3">
      <c r="A100" s="45">
        <v>13</v>
      </c>
      <c r="B100" s="45"/>
      <c r="C100" s="45">
        <f>SUM(C88:C99)</f>
        <v>310.53</v>
      </c>
    </row>
    <row r="101" ht="15.25" spans="1:3">
      <c r="A101" s="45">
        <v>14</v>
      </c>
      <c r="B101" s="45"/>
      <c r="C101" s="45"/>
    </row>
    <row r="102" ht="15.25" spans="1:3">
      <c r="A102" s="45">
        <v>15</v>
      </c>
      <c r="B102" s="45"/>
      <c r="C102" s="45"/>
    </row>
    <row r="103" ht="15.25" spans="1:3">
      <c r="A103" s="45"/>
      <c r="B103" s="45"/>
      <c r="C103" s="46"/>
    </row>
  </sheetData>
  <mergeCells count="31">
    <mergeCell ref="A26:C26"/>
    <mergeCell ref="A36:B36"/>
    <mergeCell ref="A46:B46"/>
    <mergeCell ref="A56:B56"/>
    <mergeCell ref="A69:B69"/>
    <mergeCell ref="A81:B81"/>
    <mergeCell ref="A2:A5"/>
    <mergeCell ref="A6:A7"/>
    <mergeCell ref="A8:A10"/>
    <mergeCell ref="A11:A12"/>
    <mergeCell ref="A13:A21"/>
    <mergeCell ref="A22:A24"/>
    <mergeCell ref="A30:A31"/>
    <mergeCell ref="A32:A33"/>
    <mergeCell ref="A34:A35"/>
    <mergeCell ref="A40:A41"/>
    <mergeCell ref="A42:A43"/>
    <mergeCell ref="A44:A45"/>
    <mergeCell ref="A51:A53"/>
    <mergeCell ref="A54:A55"/>
    <mergeCell ref="A60:A62"/>
    <mergeCell ref="A63:A65"/>
    <mergeCell ref="A66:A67"/>
    <mergeCell ref="B2:B3"/>
    <mergeCell ref="B4:B5"/>
    <mergeCell ref="B6:B7"/>
    <mergeCell ref="B8:B10"/>
    <mergeCell ref="B11:B12"/>
    <mergeCell ref="B13:B15"/>
    <mergeCell ref="B16:B18"/>
    <mergeCell ref="B19:B2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6"/>
  <sheetViews>
    <sheetView topLeftCell="A96" workbookViewId="0">
      <selection activeCell="E127" sqref="E127"/>
    </sheetView>
  </sheetViews>
  <sheetFormatPr defaultColWidth="8.72477064220183" defaultRowHeight="14.5"/>
  <cols>
    <col min="1" max="1" width="20" customWidth="1"/>
  </cols>
  <sheetData>
    <row r="1" spans="1:3">
      <c r="A1" t="s">
        <v>289</v>
      </c>
      <c r="B1">
        <v>16</v>
      </c>
      <c r="C1" t="s">
        <v>290</v>
      </c>
    </row>
    <row r="2" customHeight="1" spans="1:12">
      <c r="A2" t="s">
        <v>291</v>
      </c>
      <c r="C2" t="s">
        <v>292</v>
      </c>
      <c r="G2" t="s">
        <v>293</v>
      </c>
      <c r="K2" t="s">
        <v>294</v>
      </c>
      <c r="L2" t="s">
        <v>295</v>
      </c>
    </row>
    <row r="3" spans="1:5">
      <c r="A3" t="s">
        <v>296</v>
      </c>
      <c r="B3" t="s">
        <v>297</v>
      </c>
      <c r="C3" t="s">
        <v>298</v>
      </c>
      <c r="E3" t="s">
        <v>299</v>
      </c>
    </row>
    <row r="4" customHeight="1" spans="1:3">
      <c r="A4" t="s">
        <v>300</v>
      </c>
      <c r="B4" t="s">
        <v>297</v>
      </c>
      <c r="C4" t="s">
        <v>298</v>
      </c>
    </row>
    <row r="5" customHeight="1"/>
    <row r="6" customHeight="1"/>
    <row r="7" customHeight="1"/>
    <row r="8" ht="18.25" customHeight="1"/>
    <row r="9" ht="15.25" spans="1:6">
      <c r="A9" s="1" t="s">
        <v>301</v>
      </c>
      <c r="B9" s="2" t="s">
        <v>302</v>
      </c>
      <c r="C9" s="3" t="s">
        <v>303</v>
      </c>
      <c r="D9" s="3" t="s">
        <v>304</v>
      </c>
      <c r="E9" s="3" t="s">
        <v>305</v>
      </c>
      <c r="F9" s="3" t="s">
        <v>306</v>
      </c>
    </row>
    <row r="10" ht="24.95" spans="1:6">
      <c r="A10" s="4" t="s">
        <v>176</v>
      </c>
      <c r="B10" s="5" t="s">
        <v>177</v>
      </c>
      <c r="C10" s="5" t="s">
        <v>307</v>
      </c>
      <c r="D10" s="6">
        <v>2.5</v>
      </c>
      <c r="E10" s="5">
        <v>2.5</v>
      </c>
      <c r="F10" s="7">
        <f>E10/D10</f>
        <v>1</v>
      </c>
    </row>
    <row r="11" ht="27.2" customHeight="1" spans="1:6">
      <c r="A11" s="4"/>
      <c r="B11" s="5"/>
      <c r="C11" s="5" t="s">
        <v>308</v>
      </c>
      <c r="D11" s="6">
        <v>2.5</v>
      </c>
      <c r="E11" s="5">
        <v>2.5</v>
      </c>
      <c r="F11" s="7">
        <f t="shared" ref="F11:F34" si="0">E11/D11</f>
        <v>1</v>
      </c>
    </row>
    <row r="12" ht="24.95" spans="1:6">
      <c r="A12" s="4"/>
      <c r="B12" s="5" t="s">
        <v>180</v>
      </c>
      <c r="C12" s="5" t="s">
        <v>309</v>
      </c>
      <c r="D12" s="6">
        <v>2.5</v>
      </c>
      <c r="E12" s="5">
        <v>2.5</v>
      </c>
      <c r="F12" s="7">
        <f t="shared" si="0"/>
        <v>1</v>
      </c>
    </row>
    <row r="13" ht="26.45" customHeight="1" spans="1:6">
      <c r="A13" s="4"/>
      <c r="B13" s="5"/>
      <c r="C13" s="5" t="s">
        <v>310</v>
      </c>
      <c r="D13" s="6">
        <v>2.5</v>
      </c>
      <c r="E13" s="5">
        <v>2.5</v>
      </c>
      <c r="F13" s="7">
        <f t="shared" si="0"/>
        <v>1</v>
      </c>
    </row>
    <row r="14" ht="24.95" spans="1:6">
      <c r="A14" s="4" t="s">
        <v>176</v>
      </c>
      <c r="B14" s="5" t="s">
        <v>183</v>
      </c>
      <c r="C14" s="5" t="s">
        <v>311</v>
      </c>
      <c r="D14" s="6">
        <v>2.5</v>
      </c>
      <c r="E14" s="5">
        <v>2.5</v>
      </c>
      <c r="F14" s="7">
        <f t="shared" si="0"/>
        <v>1</v>
      </c>
    </row>
    <row r="15" ht="24.95" spans="1:6">
      <c r="A15" s="4"/>
      <c r="B15" s="5"/>
      <c r="C15" s="5" t="s">
        <v>312</v>
      </c>
      <c r="D15" s="6">
        <v>2.5</v>
      </c>
      <c r="E15" s="5">
        <v>2.5</v>
      </c>
      <c r="F15" s="7">
        <f t="shared" si="0"/>
        <v>1</v>
      </c>
    </row>
    <row r="16" ht="26.45" customHeight="1" spans="1:6">
      <c r="A16" s="4" t="s">
        <v>186</v>
      </c>
      <c r="B16" s="5" t="s">
        <v>187</v>
      </c>
      <c r="C16" s="5" t="s">
        <v>313</v>
      </c>
      <c r="D16" s="6">
        <v>3</v>
      </c>
      <c r="E16" s="5">
        <v>3</v>
      </c>
      <c r="F16" s="7">
        <f t="shared" si="0"/>
        <v>1</v>
      </c>
    </row>
    <row r="17" ht="24.95" spans="1:6">
      <c r="A17" s="4"/>
      <c r="B17" s="5"/>
      <c r="C17" s="5" t="s">
        <v>314</v>
      </c>
      <c r="D17" s="6">
        <v>4</v>
      </c>
      <c r="E17" s="5">
        <v>4</v>
      </c>
      <c r="F17" s="7">
        <f t="shared" si="0"/>
        <v>1</v>
      </c>
    </row>
    <row r="18" ht="24.95" spans="1:6">
      <c r="A18" s="4"/>
      <c r="B18" s="5"/>
      <c r="C18" s="5" t="s">
        <v>315</v>
      </c>
      <c r="D18" s="6">
        <v>3</v>
      </c>
      <c r="E18" s="5">
        <v>2.25</v>
      </c>
      <c r="F18" s="7">
        <f t="shared" si="0"/>
        <v>0.75</v>
      </c>
    </row>
    <row r="19" ht="26.45" customHeight="1" spans="1:6">
      <c r="A19" s="4" t="s">
        <v>186</v>
      </c>
      <c r="B19" s="5" t="s">
        <v>191</v>
      </c>
      <c r="C19" s="5" t="s">
        <v>316</v>
      </c>
      <c r="D19" s="6">
        <v>2.5</v>
      </c>
      <c r="E19" s="5">
        <v>2.5</v>
      </c>
      <c r="F19" s="7">
        <f t="shared" si="0"/>
        <v>1</v>
      </c>
    </row>
    <row r="20" ht="24.95" spans="1:6">
      <c r="A20" s="4"/>
      <c r="B20" s="5"/>
      <c r="C20" s="5" t="s">
        <v>317</v>
      </c>
      <c r="D20" s="6">
        <v>2.5</v>
      </c>
      <c r="E20" s="5">
        <v>1.32</v>
      </c>
      <c r="F20" s="7">
        <f t="shared" si="0"/>
        <v>0.528</v>
      </c>
    </row>
    <row r="21" ht="24.95" spans="1:6">
      <c r="A21" s="4" t="s">
        <v>194</v>
      </c>
      <c r="B21" s="5" t="s">
        <v>195</v>
      </c>
      <c r="C21" s="6" t="s">
        <v>196</v>
      </c>
      <c r="D21" s="5">
        <v>4.5</v>
      </c>
      <c r="E21" s="5">
        <v>4.5</v>
      </c>
      <c r="F21" s="7">
        <f t="shared" si="0"/>
        <v>1</v>
      </c>
    </row>
    <row r="22" ht="26.45" customHeight="1" spans="1:6">
      <c r="A22" s="4"/>
      <c r="B22" s="5"/>
      <c r="C22" s="6" t="s">
        <v>197</v>
      </c>
      <c r="D22" s="5">
        <v>4.5</v>
      </c>
      <c r="E22" s="5">
        <v>4.5</v>
      </c>
      <c r="F22" s="7">
        <f t="shared" si="0"/>
        <v>1</v>
      </c>
    </row>
    <row r="23" ht="15.25" spans="1:6">
      <c r="A23" s="4"/>
      <c r="B23" s="5"/>
      <c r="C23" s="6" t="s">
        <v>198</v>
      </c>
      <c r="D23" s="5">
        <v>4.5</v>
      </c>
      <c r="E23" s="5">
        <v>4.5</v>
      </c>
      <c r="F23" s="7">
        <f t="shared" si="0"/>
        <v>1</v>
      </c>
    </row>
    <row r="24" ht="37.05" spans="1:6">
      <c r="A24" s="4"/>
      <c r="B24" s="5" t="s">
        <v>199</v>
      </c>
      <c r="C24" s="6" t="s">
        <v>200</v>
      </c>
      <c r="D24" s="5">
        <v>4.5</v>
      </c>
      <c r="E24" s="5">
        <v>4.5</v>
      </c>
      <c r="F24" s="7">
        <f t="shared" si="0"/>
        <v>1</v>
      </c>
    </row>
    <row r="25" ht="24.95" spans="1:6">
      <c r="A25" s="4"/>
      <c r="B25" s="5"/>
      <c r="C25" s="6" t="s">
        <v>201</v>
      </c>
      <c r="D25" s="5">
        <v>4.5</v>
      </c>
      <c r="E25" s="5">
        <v>4.5</v>
      </c>
      <c r="F25" s="7">
        <f t="shared" si="0"/>
        <v>1</v>
      </c>
    </row>
    <row r="26" ht="38.55" customHeight="1" spans="1:6">
      <c r="A26" s="4"/>
      <c r="B26" s="5"/>
      <c r="C26" s="6" t="s">
        <v>202</v>
      </c>
      <c r="D26" s="5">
        <v>4.5</v>
      </c>
      <c r="E26" s="5">
        <v>4.5</v>
      </c>
      <c r="F26" s="7">
        <f t="shared" si="0"/>
        <v>1</v>
      </c>
    </row>
    <row r="27" ht="24.95" spans="1:6">
      <c r="A27" s="4"/>
      <c r="B27" s="5" t="s">
        <v>203</v>
      </c>
      <c r="C27" s="5" t="s">
        <v>204</v>
      </c>
      <c r="D27" s="5">
        <v>4.5</v>
      </c>
      <c r="E27" s="5">
        <v>4.5</v>
      </c>
      <c r="F27" s="7">
        <f t="shared" si="0"/>
        <v>1</v>
      </c>
    </row>
    <row r="28" ht="15.25" spans="1:6">
      <c r="A28" s="4"/>
      <c r="B28" s="5"/>
      <c r="C28" s="5" t="s">
        <v>205</v>
      </c>
      <c r="D28" s="5">
        <v>4.5</v>
      </c>
      <c r="E28" s="5">
        <v>3.6</v>
      </c>
      <c r="F28" s="7">
        <f t="shared" si="0"/>
        <v>0.8</v>
      </c>
    </row>
    <row r="29" ht="24.95" spans="1:6">
      <c r="A29" s="4"/>
      <c r="B29" s="5" t="s">
        <v>206</v>
      </c>
      <c r="C29" s="5" t="s">
        <v>207</v>
      </c>
      <c r="D29" s="5">
        <v>4</v>
      </c>
      <c r="E29" s="5">
        <v>4</v>
      </c>
      <c r="F29" s="7">
        <f t="shared" si="0"/>
        <v>1</v>
      </c>
    </row>
    <row r="30" ht="24.95" spans="1:6">
      <c r="A30" s="4" t="s">
        <v>208</v>
      </c>
      <c r="B30" s="5" t="s">
        <v>209</v>
      </c>
      <c r="C30" s="6" t="s">
        <v>210</v>
      </c>
      <c r="D30" s="5">
        <v>7</v>
      </c>
      <c r="E30" s="5">
        <v>7</v>
      </c>
      <c r="F30" s="7">
        <f t="shared" si="0"/>
        <v>1</v>
      </c>
    </row>
    <row r="31" ht="24.95" spans="1:6">
      <c r="A31" s="4"/>
      <c r="B31" s="5" t="s">
        <v>211</v>
      </c>
      <c r="C31" s="6" t="s">
        <v>212</v>
      </c>
      <c r="D31" s="5">
        <v>7</v>
      </c>
      <c r="E31" s="5">
        <v>7</v>
      </c>
      <c r="F31" s="7">
        <f t="shared" si="0"/>
        <v>1</v>
      </c>
    </row>
    <row r="32" ht="37.05" spans="1:6">
      <c r="A32" s="4"/>
      <c r="B32" s="5" t="s">
        <v>213</v>
      </c>
      <c r="C32" s="6" t="s">
        <v>214</v>
      </c>
      <c r="D32" s="5">
        <v>6</v>
      </c>
      <c r="E32" s="5">
        <v>6</v>
      </c>
      <c r="F32" s="7">
        <f t="shared" si="0"/>
        <v>1</v>
      </c>
    </row>
    <row r="33" ht="24.95" spans="1:6">
      <c r="A33" s="4" t="s">
        <v>215</v>
      </c>
      <c r="B33" s="6" t="s">
        <v>216</v>
      </c>
      <c r="C33" s="6" t="s">
        <v>217</v>
      </c>
      <c r="D33" s="5">
        <v>10</v>
      </c>
      <c r="E33" s="5">
        <v>9.47</v>
      </c>
      <c r="F33" s="7">
        <f t="shared" si="0"/>
        <v>0.947</v>
      </c>
    </row>
    <row r="34" ht="15.25" spans="1:6">
      <c r="A34" s="8" t="s">
        <v>318</v>
      </c>
      <c r="B34" s="8"/>
      <c r="C34" s="8"/>
      <c r="D34" s="5">
        <f>SUM(D10:D33)</f>
        <v>100</v>
      </c>
      <c r="E34" s="5">
        <f>SUM(E10:E33)</f>
        <v>96.64</v>
      </c>
      <c r="F34" s="7">
        <f t="shared" si="0"/>
        <v>0.9664</v>
      </c>
    </row>
    <row r="43" ht="15.25"/>
    <row r="44" ht="24.95" spans="1:7">
      <c r="A44" s="9" t="s">
        <v>319</v>
      </c>
      <c r="B44" s="9" t="s">
        <v>320</v>
      </c>
      <c r="C44" s="9" t="s">
        <v>321</v>
      </c>
      <c r="D44" s="9" t="s">
        <v>322</v>
      </c>
      <c r="E44" s="9" t="s">
        <v>323</v>
      </c>
      <c r="F44" s="9" t="s">
        <v>324</v>
      </c>
      <c r="G44" s="10" t="s">
        <v>325</v>
      </c>
    </row>
    <row r="45" ht="24.2" spans="1:7">
      <c r="A45" s="11" t="s">
        <v>226</v>
      </c>
      <c r="B45" s="11" t="s">
        <v>227</v>
      </c>
      <c r="C45" s="12">
        <v>2.5</v>
      </c>
      <c r="D45" s="11" t="s">
        <v>228</v>
      </c>
      <c r="E45" s="11" t="s">
        <v>228</v>
      </c>
      <c r="F45" s="11">
        <v>2.5</v>
      </c>
      <c r="G45" s="13">
        <f>F45/C45</f>
        <v>1</v>
      </c>
    </row>
    <row r="46" ht="24.2" spans="1:7">
      <c r="A46" s="11"/>
      <c r="B46" s="11" t="s">
        <v>229</v>
      </c>
      <c r="C46" s="12">
        <v>2.5</v>
      </c>
      <c r="D46" s="14" t="s">
        <v>230</v>
      </c>
      <c r="E46" s="14" t="s">
        <v>230</v>
      </c>
      <c r="F46" s="11">
        <v>2.5</v>
      </c>
      <c r="G46" s="13">
        <f t="shared" ref="G46:G51" si="1">F46/C46</f>
        <v>1</v>
      </c>
    </row>
    <row r="47" ht="24.2" spans="1:7">
      <c r="A47" s="11" t="s">
        <v>231</v>
      </c>
      <c r="B47" s="11" t="s">
        <v>232</v>
      </c>
      <c r="C47" s="12">
        <v>2.5</v>
      </c>
      <c r="D47" s="14" t="s">
        <v>233</v>
      </c>
      <c r="E47" s="14" t="s">
        <v>233</v>
      </c>
      <c r="F47" s="11">
        <v>2.5</v>
      </c>
      <c r="G47" s="13">
        <f t="shared" si="1"/>
        <v>1</v>
      </c>
    </row>
    <row r="48" ht="24.2" spans="1:7">
      <c r="A48" s="11"/>
      <c r="B48" s="11" t="s">
        <v>234</v>
      </c>
      <c r="C48" s="12">
        <v>2.5</v>
      </c>
      <c r="D48" s="14" t="s">
        <v>235</v>
      </c>
      <c r="E48" s="14" t="s">
        <v>235</v>
      </c>
      <c r="F48" s="11">
        <v>2.5</v>
      </c>
      <c r="G48" s="13">
        <f t="shared" si="1"/>
        <v>1</v>
      </c>
    </row>
    <row r="49" ht="24.2" spans="1:7">
      <c r="A49" s="11" t="s">
        <v>236</v>
      </c>
      <c r="B49" s="11" t="s">
        <v>237</v>
      </c>
      <c r="C49" s="12">
        <v>2.5</v>
      </c>
      <c r="D49" s="14" t="s">
        <v>238</v>
      </c>
      <c r="E49" s="14" t="s">
        <v>238</v>
      </c>
      <c r="F49" s="11">
        <v>1.67</v>
      </c>
      <c r="G49" s="13">
        <f t="shared" si="1"/>
        <v>0.668</v>
      </c>
    </row>
    <row r="50" ht="24.2" spans="1:7">
      <c r="A50" s="11"/>
      <c r="B50" s="11" t="s">
        <v>240</v>
      </c>
      <c r="C50" s="12">
        <v>2.5</v>
      </c>
      <c r="D50" s="14" t="s">
        <v>233</v>
      </c>
      <c r="E50" s="14" t="s">
        <v>233</v>
      </c>
      <c r="F50" s="11">
        <v>2.5</v>
      </c>
      <c r="G50" s="13">
        <f t="shared" si="1"/>
        <v>1</v>
      </c>
    </row>
    <row r="51" ht="15.25" spans="1:7">
      <c r="A51" s="15" t="s">
        <v>326</v>
      </c>
      <c r="B51" s="15"/>
      <c r="C51" s="15">
        <v>15</v>
      </c>
      <c r="D51" s="15" t="s">
        <v>327</v>
      </c>
      <c r="E51" s="15" t="s">
        <v>327</v>
      </c>
      <c r="F51" s="15">
        <f>SUM(F45:F50)</f>
        <v>14.17</v>
      </c>
      <c r="G51" s="13">
        <f t="shared" si="1"/>
        <v>0.944666666666667</v>
      </c>
    </row>
    <row r="52" ht="15.25"/>
    <row r="54" ht="15.25"/>
    <row r="55" ht="24.95" spans="1:7">
      <c r="A55" s="9" t="s">
        <v>319</v>
      </c>
      <c r="B55" s="9" t="s">
        <v>320</v>
      </c>
      <c r="C55" s="9" t="s">
        <v>321</v>
      </c>
      <c r="D55" s="9" t="s">
        <v>322</v>
      </c>
      <c r="E55" s="9" t="s">
        <v>323</v>
      </c>
      <c r="F55" s="9" t="s">
        <v>324</v>
      </c>
      <c r="G55" s="10" t="s">
        <v>325</v>
      </c>
    </row>
    <row r="56" ht="24.2" spans="1:7">
      <c r="A56" s="16" t="s">
        <v>187</v>
      </c>
      <c r="B56" s="16" t="s">
        <v>313</v>
      </c>
      <c r="C56" s="17">
        <v>3</v>
      </c>
      <c r="D56" s="18">
        <f>100%</f>
        <v>1</v>
      </c>
      <c r="E56" s="18">
        <f>100%</f>
        <v>1</v>
      </c>
      <c r="F56" s="16">
        <v>3</v>
      </c>
      <c r="G56" s="19">
        <f t="shared" ref="G56:G61" si="2">F56/C56</f>
        <v>1</v>
      </c>
    </row>
    <row r="57" ht="24.2" spans="1:7">
      <c r="A57" s="16"/>
      <c r="B57" s="16" t="s">
        <v>314</v>
      </c>
      <c r="C57" s="17">
        <v>4</v>
      </c>
      <c r="D57" s="18">
        <f>100%</f>
        <v>1</v>
      </c>
      <c r="E57" s="20">
        <v>0.995</v>
      </c>
      <c r="F57" s="16">
        <v>4</v>
      </c>
      <c r="G57" s="19">
        <f t="shared" si="2"/>
        <v>1</v>
      </c>
    </row>
    <row r="58" ht="24.2" spans="1:7">
      <c r="A58" s="16"/>
      <c r="B58" s="16" t="s">
        <v>243</v>
      </c>
      <c r="C58" s="17">
        <v>3</v>
      </c>
      <c r="D58" s="18" t="s">
        <v>244</v>
      </c>
      <c r="E58" s="21">
        <v>0.8</v>
      </c>
      <c r="F58" s="16">
        <v>2.25</v>
      </c>
      <c r="G58" s="19">
        <f t="shared" si="2"/>
        <v>0.75</v>
      </c>
    </row>
    <row r="59" ht="24.2" spans="1:7">
      <c r="A59" s="16" t="s">
        <v>328</v>
      </c>
      <c r="B59" s="16" t="s">
        <v>246</v>
      </c>
      <c r="C59" s="17">
        <v>2.5</v>
      </c>
      <c r="D59" s="18" t="s">
        <v>247</v>
      </c>
      <c r="E59" s="16" t="s">
        <v>329</v>
      </c>
      <c r="F59" s="16">
        <v>2.5</v>
      </c>
      <c r="G59" s="19">
        <f t="shared" si="2"/>
        <v>1</v>
      </c>
    </row>
    <row r="60" ht="24.2" spans="1:7">
      <c r="A60" s="16"/>
      <c r="B60" s="16" t="s">
        <v>249</v>
      </c>
      <c r="C60" s="17">
        <v>2.5</v>
      </c>
      <c r="D60" s="18" t="s">
        <v>250</v>
      </c>
      <c r="E60" s="22">
        <v>0.66</v>
      </c>
      <c r="F60" s="16">
        <v>1.32</v>
      </c>
      <c r="G60" s="19">
        <f t="shared" si="2"/>
        <v>0.528</v>
      </c>
    </row>
    <row r="61" ht="15.25" spans="1:7">
      <c r="A61" s="23" t="s">
        <v>252</v>
      </c>
      <c r="B61" s="23"/>
      <c r="C61" s="23">
        <v>15</v>
      </c>
      <c r="D61" s="23" t="s">
        <v>253</v>
      </c>
      <c r="E61" s="23" t="s">
        <v>253</v>
      </c>
      <c r="F61" s="23">
        <f>SUM(F56:F60)</f>
        <v>13.07</v>
      </c>
      <c r="G61" s="19">
        <f t="shared" si="2"/>
        <v>0.871333333333333</v>
      </c>
    </row>
    <row r="62" ht="15.25"/>
    <row r="63" ht="15.25"/>
    <row r="64" ht="24.95" spans="1:7">
      <c r="A64" s="9" t="s">
        <v>319</v>
      </c>
      <c r="B64" s="9" t="s">
        <v>320</v>
      </c>
      <c r="C64" s="9" t="s">
        <v>321</v>
      </c>
      <c r="D64" s="9" t="s">
        <v>322</v>
      </c>
      <c r="E64" s="9" t="s">
        <v>323</v>
      </c>
      <c r="F64" s="9" t="s">
        <v>324</v>
      </c>
      <c r="G64" s="10" t="s">
        <v>325</v>
      </c>
    </row>
    <row r="65" ht="24.2" spans="1:7">
      <c r="A65" s="16" t="s">
        <v>187</v>
      </c>
      <c r="B65" s="16" t="s">
        <v>188</v>
      </c>
      <c r="C65" s="17">
        <v>3</v>
      </c>
      <c r="D65" s="18">
        <f>100%</f>
        <v>1</v>
      </c>
      <c r="E65" s="18">
        <f>100%</f>
        <v>1</v>
      </c>
      <c r="F65" s="16">
        <v>3</v>
      </c>
      <c r="G65" s="19">
        <f t="shared" ref="G65:G70" si="3">F65/C65</f>
        <v>1</v>
      </c>
    </row>
    <row r="66" ht="24.2" spans="1:7">
      <c r="A66" s="16"/>
      <c r="B66" s="16" t="s">
        <v>189</v>
      </c>
      <c r="C66" s="17">
        <v>4</v>
      </c>
      <c r="D66" s="18">
        <f>100%</f>
        <v>1</v>
      </c>
      <c r="E66" s="20">
        <v>0.995</v>
      </c>
      <c r="F66" s="16">
        <v>4</v>
      </c>
      <c r="G66" s="19">
        <f t="shared" si="3"/>
        <v>1</v>
      </c>
    </row>
    <row r="67" ht="24.2" spans="1:7">
      <c r="A67" s="16"/>
      <c r="B67" s="16" t="s">
        <v>243</v>
      </c>
      <c r="C67" s="17">
        <v>3</v>
      </c>
      <c r="D67" s="18" t="s">
        <v>244</v>
      </c>
      <c r="E67" s="21">
        <v>0.8</v>
      </c>
      <c r="F67" s="16">
        <v>2.25</v>
      </c>
      <c r="G67" s="19">
        <f t="shared" si="3"/>
        <v>0.75</v>
      </c>
    </row>
    <row r="68" ht="24.2" spans="1:7">
      <c r="A68" s="16" t="s">
        <v>245</v>
      </c>
      <c r="B68" s="16" t="s">
        <v>246</v>
      </c>
      <c r="C68" s="17">
        <v>2.5</v>
      </c>
      <c r="D68" s="18" t="s">
        <v>247</v>
      </c>
      <c r="E68" s="16" t="s">
        <v>248</v>
      </c>
      <c r="F68" s="16">
        <v>1.25</v>
      </c>
      <c r="G68" s="19">
        <f t="shared" si="3"/>
        <v>0.5</v>
      </c>
    </row>
    <row r="69" ht="24.2" spans="1:7">
      <c r="A69" s="16"/>
      <c r="B69" s="16" t="s">
        <v>249</v>
      </c>
      <c r="C69" s="17">
        <v>2.5</v>
      </c>
      <c r="D69" s="18" t="s">
        <v>250</v>
      </c>
      <c r="E69" s="16" t="s">
        <v>251</v>
      </c>
      <c r="F69" s="16">
        <v>2.5</v>
      </c>
      <c r="G69" s="19">
        <f t="shared" si="3"/>
        <v>1</v>
      </c>
    </row>
    <row r="70" ht="15.25" spans="1:7">
      <c r="A70" s="23" t="s">
        <v>252</v>
      </c>
      <c r="B70" s="23"/>
      <c r="C70" s="23">
        <v>15</v>
      </c>
      <c r="D70" s="23" t="s">
        <v>253</v>
      </c>
      <c r="E70" s="23" t="s">
        <v>253</v>
      </c>
      <c r="F70" s="23">
        <f>SUM(F65:F69)</f>
        <v>13</v>
      </c>
      <c r="G70" s="19">
        <f t="shared" si="3"/>
        <v>0.866666666666667</v>
      </c>
    </row>
    <row r="71" ht="15.25"/>
    <row r="74" ht="15.25"/>
    <row r="75" ht="24.95" spans="1:7">
      <c r="A75" s="9" t="s">
        <v>319</v>
      </c>
      <c r="B75" s="9" t="s">
        <v>320</v>
      </c>
      <c r="C75" s="9" t="s">
        <v>321</v>
      </c>
      <c r="D75" s="9" t="s">
        <v>322</v>
      </c>
      <c r="E75" s="9" t="s">
        <v>323</v>
      </c>
      <c r="F75" s="9" t="s">
        <v>324</v>
      </c>
      <c r="G75" s="10" t="s">
        <v>325</v>
      </c>
    </row>
    <row r="76" ht="24.2" spans="1:7">
      <c r="A76" s="16" t="s">
        <v>195</v>
      </c>
      <c r="B76" s="18" t="s">
        <v>196</v>
      </c>
      <c r="C76" s="16">
        <v>4.5</v>
      </c>
      <c r="D76" s="18" t="s">
        <v>330</v>
      </c>
      <c r="E76" s="16" t="s">
        <v>256</v>
      </c>
      <c r="F76" s="16">
        <v>4.5</v>
      </c>
      <c r="G76" s="19">
        <f>F76/C76</f>
        <v>1</v>
      </c>
    </row>
    <row r="77" ht="24.2" spans="1:7">
      <c r="A77" s="16"/>
      <c r="B77" s="18" t="s">
        <v>197</v>
      </c>
      <c r="C77" s="16">
        <v>4.5</v>
      </c>
      <c r="D77" s="18" t="s">
        <v>331</v>
      </c>
      <c r="E77" s="16" t="s">
        <v>259</v>
      </c>
      <c r="F77" s="16">
        <v>4.5</v>
      </c>
      <c r="G77" s="19">
        <f t="shared" ref="G77:G85" si="4">F77/C77</f>
        <v>1</v>
      </c>
    </row>
    <row r="78" spans="1:7">
      <c r="A78" s="16"/>
      <c r="B78" s="18" t="s">
        <v>198</v>
      </c>
      <c r="C78" s="16">
        <v>4.5</v>
      </c>
      <c r="D78" s="18" t="s">
        <v>332</v>
      </c>
      <c r="E78" s="18" t="s">
        <v>333</v>
      </c>
      <c r="F78" s="16">
        <v>4.5</v>
      </c>
      <c r="G78" s="19">
        <f t="shared" si="4"/>
        <v>1</v>
      </c>
    </row>
    <row r="79" ht="36.3" spans="1:7">
      <c r="A79" s="16" t="s">
        <v>199</v>
      </c>
      <c r="B79" s="18" t="s">
        <v>200</v>
      </c>
      <c r="C79" s="16">
        <v>4.5</v>
      </c>
      <c r="D79" s="21">
        <v>1</v>
      </c>
      <c r="E79" s="21">
        <v>1</v>
      </c>
      <c r="F79" s="16">
        <v>4.5</v>
      </c>
      <c r="G79" s="19">
        <f t="shared" si="4"/>
        <v>1</v>
      </c>
    </row>
    <row r="80" ht="24.2" spans="1:7">
      <c r="A80" s="16"/>
      <c r="B80" s="18" t="s">
        <v>201</v>
      </c>
      <c r="C80" s="16">
        <v>4.5</v>
      </c>
      <c r="D80" s="21">
        <v>1</v>
      </c>
      <c r="E80" s="21">
        <v>1</v>
      </c>
      <c r="F80" s="16">
        <v>4.5</v>
      </c>
      <c r="G80" s="19">
        <f t="shared" si="4"/>
        <v>1</v>
      </c>
    </row>
    <row r="81" ht="36.3" spans="1:7">
      <c r="A81" s="16"/>
      <c r="B81" s="18" t="s">
        <v>202</v>
      </c>
      <c r="C81" s="16">
        <v>4.5</v>
      </c>
      <c r="D81" s="21">
        <v>1</v>
      </c>
      <c r="E81" s="21">
        <v>1</v>
      </c>
      <c r="F81" s="16">
        <v>4.5</v>
      </c>
      <c r="G81" s="19">
        <f t="shared" si="4"/>
        <v>1</v>
      </c>
    </row>
    <row r="82" ht="24.2" spans="1:7">
      <c r="A82" s="16" t="s">
        <v>203</v>
      </c>
      <c r="B82" s="16" t="s">
        <v>204</v>
      </c>
      <c r="C82" s="16">
        <v>4.5</v>
      </c>
      <c r="D82" s="16" t="s">
        <v>266</v>
      </c>
      <c r="E82" s="16" t="s">
        <v>266</v>
      </c>
      <c r="F82" s="16">
        <v>4.5</v>
      </c>
      <c r="G82" s="19">
        <f t="shared" si="4"/>
        <v>1</v>
      </c>
    </row>
    <row r="83" ht="48.4" spans="1:7">
      <c r="A83" s="16"/>
      <c r="B83" s="16" t="s">
        <v>205</v>
      </c>
      <c r="C83" s="16">
        <v>4.5</v>
      </c>
      <c r="D83" s="16" t="s">
        <v>267</v>
      </c>
      <c r="E83" s="22">
        <v>0.8</v>
      </c>
      <c r="F83" s="16">
        <v>3.6</v>
      </c>
      <c r="G83" s="19">
        <f t="shared" si="4"/>
        <v>0.8</v>
      </c>
    </row>
    <row r="84" ht="24.2" spans="1:7">
      <c r="A84" s="16" t="s">
        <v>206</v>
      </c>
      <c r="B84" s="16" t="s">
        <v>207</v>
      </c>
      <c r="C84" s="16">
        <v>4</v>
      </c>
      <c r="D84" s="16" t="s">
        <v>268</v>
      </c>
      <c r="E84" s="16" t="s">
        <v>268</v>
      </c>
      <c r="F84" s="16">
        <v>4</v>
      </c>
      <c r="G84" s="19">
        <f t="shared" si="4"/>
        <v>1</v>
      </c>
    </row>
    <row r="85" ht="15.25" spans="1:7">
      <c r="A85" s="24" t="s">
        <v>218</v>
      </c>
      <c r="B85" s="24"/>
      <c r="C85" s="25">
        <v>40</v>
      </c>
      <c r="D85" s="24" t="s">
        <v>334</v>
      </c>
      <c r="E85" s="24" t="s">
        <v>334</v>
      </c>
      <c r="F85" s="25">
        <f>SUM(F76:F84)</f>
        <v>39.1</v>
      </c>
      <c r="G85" s="26">
        <f t="shared" si="4"/>
        <v>0.9775</v>
      </c>
    </row>
    <row r="86" ht="15.25"/>
    <row r="92" spans="1:1">
      <c r="A92" s="27">
        <f>(55*10+18*5+0*2)/10/73</f>
        <v>0.876712328767123</v>
      </c>
    </row>
    <row r="93" spans="1:1">
      <c r="A93" s="27">
        <f>(50*10+23*5+0*2)/10/73</f>
        <v>0.842465753424658</v>
      </c>
    </row>
    <row r="94" spans="1:1">
      <c r="A94" s="27">
        <f>(54*10+19*5+0*2)/10/73</f>
        <v>0.86986301369863</v>
      </c>
    </row>
    <row r="95" spans="1:1">
      <c r="A95" s="27">
        <f>(65*10+8*5+0*2)/10/73</f>
        <v>0.945205479452055</v>
      </c>
    </row>
    <row r="96" spans="1:1">
      <c r="A96" s="27">
        <f>(68*10+5*5+0*2)/10/73</f>
        <v>0.965753424657534</v>
      </c>
    </row>
    <row r="97" spans="1:1">
      <c r="A97" s="27">
        <f>SUM(A92:A96)/5</f>
        <v>0.9</v>
      </c>
    </row>
    <row r="100" ht="15.25"/>
    <row r="101" ht="24.95" spans="1:6">
      <c r="A101" s="28" t="s">
        <v>171</v>
      </c>
      <c r="B101" s="29" t="s">
        <v>151</v>
      </c>
      <c r="C101" s="30" t="s">
        <v>172</v>
      </c>
      <c r="D101" s="30" t="s">
        <v>173</v>
      </c>
      <c r="E101" s="30" t="s">
        <v>174</v>
      </c>
      <c r="F101" s="30" t="s">
        <v>175</v>
      </c>
    </row>
    <row r="102" ht="24.95" spans="1:6">
      <c r="A102" s="4" t="s">
        <v>176</v>
      </c>
      <c r="B102" s="5" t="s">
        <v>177</v>
      </c>
      <c r="C102" s="5" t="s">
        <v>178</v>
      </c>
      <c r="D102" s="6">
        <v>2.5</v>
      </c>
      <c r="E102" s="5">
        <v>2.5</v>
      </c>
      <c r="F102" s="7">
        <v>1</v>
      </c>
    </row>
    <row r="103" ht="24.95" spans="1:6">
      <c r="A103" s="4"/>
      <c r="B103" s="5"/>
      <c r="C103" s="5" t="s">
        <v>179</v>
      </c>
      <c r="D103" s="6">
        <v>2.5</v>
      </c>
      <c r="E103" s="5">
        <v>2.5</v>
      </c>
      <c r="F103" s="7">
        <v>1</v>
      </c>
    </row>
    <row r="104" ht="24.95" spans="1:6">
      <c r="A104" s="4"/>
      <c r="B104" s="5" t="s">
        <v>180</v>
      </c>
      <c r="C104" s="5" t="s">
        <v>181</v>
      </c>
      <c r="D104" s="6">
        <v>2.5</v>
      </c>
      <c r="E104" s="5">
        <v>2.5</v>
      </c>
      <c r="F104" s="7">
        <v>1</v>
      </c>
    </row>
    <row r="105" ht="24.95" spans="1:6">
      <c r="A105" s="4"/>
      <c r="B105" s="5"/>
      <c r="C105" s="5" t="s">
        <v>182</v>
      </c>
      <c r="D105" s="6">
        <v>2.5</v>
      </c>
      <c r="E105" s="5">
        <v>2.5</v>
      </c>
      <c r="F105" s="7">
        <v>1</v>
      </c>
    </row>
    <row r="106" ht="24.95" spans="1:6">
      <c r="A106" s="4" t="s">
        <v>176</v>
      </c>
      <c r="B106" s="5" t="s">
        <v>183</v>
      </c>
      <c r="C106" s="5" t="s">
        <v>184</v>
      </c>
      <c r="D106" s="6">
        <v>2.5</v>
      </c>
      <c r="E106" s="5">
        <v>1.67</v>
      </c>
      <c r="F106" s="7">
        <v>1</v>
      </c>
    </row>
    <row r="107" ht="24.95" spans="1:6">
      <c r="A107" s="4"/>
      <c r="B107" s="5"/>
      <c r="C107" s="5" t="s">
        <v>185</v>
      </c>
      <c r="D107" s="6">
        <v>2.5</v>
      </c>
      <c r="E107" s="5">
        <v>2.5</v>
      </c>
      <c r="F107" s="7">
        <v>1</v>
      </c>
    </row>
    <row r="108" ht="24.95" spans="1:6">
      <c r="A108" s="4" t="s">
        <v>186</v>
      </c>
      <c r="B108" s="5" t="s">
        <v>187</v>
      </c>
      <c r="C108" s="5" t="s">
        <v>188</v>
      </c>
      <c r="D108" s="6">
        <v>3</v>
      </c>
      <c r="E108" s="5">
        <v>3</v>
      </c>
      <c r="F108" s="7">
        <v>1</v>
      </c>
    </row>
    <row r="109" ht="24.95" spans="1:6">
      <c r="A109" s="4"/>
      <c r="B109" s="5"/>
      <c r="C109" s="5" t="s">
        <v>189</v>
      </c>
      <c r="D109" s="6">
        <v>4</v>
      </c>
      <c r="E109" s="5">
        <v>4</v>
      </c>
      <c r="F109" s="7">
        <v>1</v>
      </c>
    </row>
    <row r="110" ht="24.95" spans="1:6">
      <c r="A110" s="4"/>
      <c r="B110" s="5"/>
      <c r="C110" s="5" t="s">
        <v>190</v>
      </c>
      <c r="D110" s="6">
        <v>3</v>
      </c>
      <c r="E110" s="5">
        <v>2.25</v>
      </c>
      <c r="F110" s="7">
        <v>0.75</v>
      </c>
    </row>
    <row r="111" ht="24.95" spans="1:6">
      <c r="A111" s="4" t="s">
        <v>186</v>
      </c>
      <c r="B111" s="5" t="s">
        <v>191</v>
      </c>
      <c r="C111" s="5" t="s">
        <v>192</v>
      </c>
      <c r="D111" s="6">
        <v>2.5</v>
      </c>
      <c r="E111" s="5">
        <v>1.25</v>
      </c>
      <c r="F111" s="7">
        <v>1</v>
      </c>
    </row>
    <row r="112" ht="24.95" spans="1:6">
      <c r="A112" s="4"/>
      <c r="B112" s="5"/>
      <c r="C112" s="5" t="s">
        <v>193</v>
      </c>
      <c r="D112" s="6">
        <v>2.5</v>
      </c>
      <c r="E112" s="5">
        <v>2.5</v>
      </c>
      <c r="F112" s="7">
        <v>0.528</v>
      </c>
    </row>
    <row r="113" ht="24.95" spans="1:6">
      <c r="A113" s="4" t="s">
        <v>194</v>
      </c>
      <c r="B113" s="5" t="s">
        <v>195</v>
      </c>
      <c r="C113" s="6" t="s">
        <v>196</v>
      </c>
      <c r="D113" s="5">
        <v>4.5</v>
      </c>
      <c r="E113" s="5">
        <v>4.5</v>
      </c>
      <c r="F113" s="7">
        <v>1</v>
      </c>
    </row>
    <row r="114" ht="24.95" spans="1:6">
      <c r="A114" s="4"/>
      <c r="B114" s="5"/>
      <c r="C114" s="6" t="s">
        <v>197</v>
      </c>
      <c r="D114" s="5">
        <v>4.5</v>
      </c>
      <c r="E114" s="5">
        <v>4.5</v>
      </c>
      <c r="F114" s="7">
        <v>1</v>
      </c>
    </row>
    <row r="115" ht="15.25" spans="1:6">
      <c r="A115" s="4"/>
      <c r="B115" s="5"/>
      <c r="C115" s="6" t="s">
        <v>198</v>
      </c>
      <c r="D115" s="5">
        <v>4.5</v>
      </c>
      <c r="E115" s="5">
        <v>4.5</v>
      </c>
      <c r="F115" s="7">
        <v>1</v>
      </c>
    </row>
    <row r="116" ht="37.05" spans="1:6">
      <c r="A116" s="4"/>
      <c r="B116" s="5" t="s">
        <v>199</v>
      </c>
      <c r="C116" s="6" t="s">
        <v>200</v>
      </c>
      <c r="D116" s="5">
        <v>4.5</v>
      </c>
      <c r="E116" s="5">
        <v>4.5</v>
      </c>
      <c r="F116" s="7">
        <v>1</v>
      </c>
    </row>
    <row r="117" ht="24.95" spans="1:6">
      <c r="A117" s="4"/>
      <c r="B117" s="5"/>
      <c r="C117" s="6" t="s">
        <v>201</v>
      </c>
      <c r="D117" s="5">
        <v>4.5</v>
      </c>
      <c r="E117" s="5">
        <v>4.5</v>
      </c>
      <c r="F117" s="7">
        <v>1</v>
      </c>
    </row>
    <row r="118" ht="37.05" spans="1:6">
      <c r="A118" s="4"/>
      <c r="B118" s="5"/>
      <c r="C118" s="6" t="s">
        <v>202</v>
      </c>
      <c r="D118" s="5">
        <v>4.5</v>
      </c>
      <c r="E118" s="5">
        <v>4.5</v>
      </c>
      <c r="F118" s="7">
        <v>1</v>
      </c>
    </row>
    <row r="119" ht="24.95" spans="1:6">
      <c r="A119" s="4"/>
      <c r="B119" s="5" t="s">
        <v>203</v>
      </c>
      <c r="C119" s="5" t="s">
        <v>204</v>
      </c>
      <c r="D119" s="5">
        <v>4.5</v>
      </c>
      <c r="E119" s="5">
        <v>4.5</v>
      </c>
      <c r="F119" s="7">
        <v>1</v>
      </c>
    </row>
    <row r="120" ht="15.25" spans="1:6">
      <c r="A120" s="4"/>
      <c r="B120" s="5"/>
      <c r="C120" s="5" t="s">
        <v>205</v>
      </c>
      <c r="D120" s="5">
        <v>4.5</v>
      </c>
      <c r="E120" s="5">
        <v>3.6</v>
      </c>
      <c r="F120" s="7">
        <v>0.8</v>
      </c>
    </row>
    <row r="121" ht="24.95" spans="1:6">
      <c r="A121" s="4"/>
      <c r="B121" s="5" t="s">
        <v>206</v>
      </c>
      <c r="C121" s="5" t="s">
        <v>207</v>
      </c>
      <c r="D121" s="5">
        <v>4</v>
      </c>
      <c r="E121" s="5">
        <v>4</v>
      </c>
      <c r="F121" s="7">
        <v>1</v>
      </c>
    </row>
    <row r="122" ht="24.95" spans="1:6">
      <c r="A122" s="4" t="s">
        <v>208</v>
      </c>
      <c r="B122" s="5" t="s">
        <v>209</v>
      </c>
      <c r="C122" s="6" t="s">
        <v>210</v>
      </c>
      <c r="D122" s="5">
        <v>7</v>
      </c>
      <c r="E122" s="5">
        <v>7</v>
      </c>
      <c r="F122" s="7">
        <v>1</v>
      </c>
    </row>
    <row r="123" ht="24.95" spans="1:6">
      <c r="A123" s="4"/>
      <c r="B123" s="5" t="s">
        <v>211</v>
      </c>
      <c r="C123" s="6" t="s">
        <v>212</v>
      </c>
      <c r="D123" s="5">
        <v>7</v>
      </c>
      <c r="E123" s="5">
        <v>7</v>
      </c>
      <c r="F123" s="7">
        <v>1</v>
      </c>
    </row>
    <row r="124" ht="37.05" spans="1:6">
      <c r="A124" s="4"/>
      <c r="B124" s="5" t="s">
        <v>213</v>
      </c>
      <c r="C124" s="6" t="s">
        <v>214</v>
      </c>
      <c r="D124" s="5">
        <v>6</v>
      </c>
      <c r="E124" s="5">
        <v>6</v>
      </c>
      <c r="F124" s="7">
        <v>1</v>
      </c>
    </row>
    <row r="125" ht="24.95" spans="1:6">
      <c r="A125" s="4" t="s">
        <v>215</v>
      </c>
      <c r="B125" s="6" t="s">
        <v>216</v>
      </c>
      <c r="C125" s="6" t="s">
        <v>217</v>
      </c>
      <c r="D125" s="5">
        <v>10</v>
      </c>
      <c r="E125" s="5">
        <v>9.47</v>
      </c>
      <c r="F125" s="7">
        <v>0.947</v>
      </c>
    </row>
    <row r="126" ht="15.25" spans="1:6">
      <c r="A126" s="31" t="s">
        <v>218</v>
      </c>
      <c r="B126" s="31"/>
      <c r="C126" s="31"/>
      <c r="D126" s="32">
        <v>100</v>
      </c>
      <c r="E126" s="32">
        <f>SUM(E102:E125)</f>
        <v>95.74</v>
      </c>
      <c r="F126" s="33">
        <v>0.9664</v>
      </c>
    </row>
  </sheetData>
  <mergeCells count="44">
    <mergeCell ref="A34:C34"/>
    <mergeCell ref="A51:B51"/>
    <mergeCell ref="A61:B61"/>
    <mergeCell ref="A70:B70"/>
    <mergeCell ref="A85:B85"/>
    <mergeCell ref="A126:C126"/>
    <mergeCell ref="A10:A13"/>
    <mergeCell ref="A14:A15"/>
    <mergeCell ref="A16:A18"/>
    <mergeCell ref="A19:A20"/>
    <mergeCell ref="A21:A29"/>
    <mergeCell ref="A30:A32"/>
    <mergeCell ref="A45:A46"/>
    <mergeCell ref="A47:A48"/>
    <mergeCell ref="A49:A50"/>
    <mergeCell ref="A56:A58"/>
    <mergeCell ref="A59:A60"/>
    <mergeCell ref="A65:A67"/>
    <mergeCell ref="A68:A69"/>
    <mergeCell ref="A76:A78"/>
    <mergeCell ref="A79:A81"/>
    <mergeCell ref="A82:A83"/>
    <mergeCell ref="A102:A105"/>
    <mergeCell ref="A106:A107"/>
    <mergeCell ref="A108:A110"/>
    <mergeCell ref="A111:A112"/>
    <mergeCell ref="A113:A121"/>
    <mergeCell ref="A122:A124"/>
    <mergeCell ref="B10:B11"/>
    <mergeCell ref="B12:B13"/>
    <mergeCell ref="B14:B15"/>
    <mergeCell ref="B16:B18"/>
    <mergeCell ref="B19:B20"/>
    <mergeCell ref="B21:B23"/>
    <mergeCell ref="B24:B26"/>
    <mergeCell ref="B27:B28"/>
    <mergeCell ref="B102:B103"/>
    <mergeCell ref="B104:B105"/>
    <mergeCell ref="B106:B107"/>
    <mergeCell ref="B108:B110"/>
    <mergeCell ref="B111:B112"/>
    <mergeCell ref="B113:B115"/>
    <mergeCell ref="B116:B118"/>
    <mergeCell ref="B119:B12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评分表</vt:lpstr>
      <vt:lpstr>项目问题清单</vt:lpstr>
      <vt:lpstr>Sheet4</vt:lpstr>
      <vt:lpstr>Sheet3</vt: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2024-08-12T09:16:17Z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D9BC9667EED44469900A967DFAFF317E_13</vt:lpwstr>
  </property>
  <property fmtid="{D5CDD505-2E9C-101B-9397-08002B2CF9AE}" pid="3" name="KSOProductBuildVer">
    <vt:lpwstr>2052-12.1.0.17147</vt:lpwstr>
  </property>
</Properties>
</file>