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9" activeTab="2"/>
  </bookViews>
  <sheets>
    <sheet name="封面" sheetId="10" r:id="rId1"/>
    <sheet name="目录" sheetId="12" r:id="rId2"/>
    <sheet name="省级部门（单位）整体支出绩效自评表" sheetId="4" r:id="rId3"/>
    <sheet name="部门预算项目支出绩效自评结果汇总表" sheetId="5" r:id="rId4"/>
    <sheet name="省级部门预算项目支出绩效自评表（业务费）" sheetId="2" r:id="rId5"/>
    <sheet name="省对市县转移支付绩效自评结果汇总表" sheetId="6" r:id="rId6"/>
    <sheet name="省对市县转移支付绩效自评表（ 中央政法纪检监察转移支付资金）" sheetId="3" r:id="rId7"/>
  </sheets>
  <calcPr calcId="144525"/>
</workbook>
</file>

<file path=xl/sharedStrings.xml><?xml version="1.0" encoding="utf-8"?>
<sst xmlns="http://schemas.openxmlformats.org/spreadsheetml/2006/main" count="425" uniqueCount="236">
  <si>
    <t>附件1</t>
  </si>
  <si>
    <r>
      <rPr>
        <b/>
        <sz val="36"/>
        <color theme="1"/>
        <rFont val="宋体"/>
        <charset val="134"/>
        <scheme val="minor"/>
      </rPr>
      <t>2022年度省级预算执行情况绩效自评报表</t>
    </r>
    <r>
      <rPr>
        <b/>
        <sz val="28"/>
        <color theme="1"/>
        <rFont val="宋体"/>
        <charset val="134"/>
        <scheme val="minor"/>
      </rPr>
      <t xml:space="preserve">
</t>
    </r>
  </si>
  <si>
    <t xml:space="preserve">                                 编报部门（单位公章）：甘肃省兰州市安宁区人民法院</t>
  </si>
  <si>
    <t xml:space="preserve">                                 编报日期：2023年2月</t>
  </si>
  <si>
    <t xml:space="preserve">                                 联系人及电话：罗华丽    17797500289</t>
  </si>
  <si>
    <t>2022年度省级预算执行情况绩效自评报表目录</t>
  </si>
  <si>
    <t>一、部门自评报告</t>
  </si>
  <si>
    <t>二、部门整体支出自评表</t>
  </si>
  <si>
    <t>三、部门预算项目支出绩效自评结果汇总表</t>
  </si>
  <si>
    <t xml:space="preserve">  1.全省法院业务费项目绩效自评表</t>
  </si>
  <si>
    <t>四、省对市县转移支付支出绩效自评结果汇总表</t>
  </si>
  <si>
    <t xml:space="preserve">  1.省对市县转移支付绩效自评表</t>
  </si>
  <si>
    <r>
      <rPr>
        <b/>
        <sz val="20"/>
        <color rgb="FF000000"/>
        <rFont val="宋体"/>
        <charset val="134"/>
      </rPr>
      <t>2022年</t>
    </r>
    <r>
      <rPr>
        <b/>
        <u/>
        <sz val="20"/>
        <color rgb="FF000000"/>
        <rFont val="宋体"/>
        <charset val="134"/>
      </rPr>
      <t xml:space="preserve"> 兰州市安宁区人民法院  </t>
    </r>
    <r>
      <rPr>
        <b/>
        <sz val="20"/>
        <color rgb="FF000000"/>
        <rFont val="宋体"/>
        <charset val="134"/>
      </rPr>
      <t>部门（单位）整体支出绩效自评表</t>
    </r>
  </si>
  <si>
    <t>部门（单位）名称</t>
  </si>
  <si>
    <t>兰州市安宁区人民法院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</si>
  <si>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</si>
  <si>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</si>
  <si>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</si>
  <si>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</si>
  <si>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</si>
  <si>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</si>
  <si>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</si>
  <si>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</si>
  <si>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</si>
  <si>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</si>
  <si>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</si>
  <si>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</si>
  <si>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</si>
  <si>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</si>
  <si>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目标1：做好审判执行工作，依法惩处各类犯罪，保证当年案件审判优质高效完成，维护社会稳定。
目标2：为传播法律知识、弘扬法治精神、营造良好的法治环境，提高人民群众法制意识，2022年度我院计划开展2次法治宣传活动。
目标3：大力加强队伍建设，打造过硬法院队伍，提高干警综合素质。
目标4：推进“一站式”建设提档升级，加大智慧法院应用力度。</t>
  </si>
  <si>
    <t>目标1完成情况：2022年我院坚持以人民为中心的司法理念，认真履行审判职责。共受理各类刑事案件185件，审结138件，法定审限内结案率97.13%；共受理民商事案件6234件，审结3578件，法定审限内结案率97.70%;共审查非诉行政案件14件，结案14件，法定审限内结案率100%；共受理执行案件3089件，结案2488件，实际执结率80.54%，执行标的到位率20%。
目标2完成情况：2022年度我院开展6次法治宣传活动，传播法律知识、弘扬法治精神、营造良好的法治环境，提高人民群众法制意识。
目标3完成情况：积极参加省院、中院及区上举办的各种培训班，不断提高干警运用法治思维和法治方式推动发展、化解矛盾、维护稳定的能力和水平；扎实开展法警实战化岗位训练活动，重点开展技能训练、警械使用、徒手防卫与控制、情景模拟训练等，通过训练，切实提高法警岗位技能和处置突发事件的能力，全面提升法院司法警察队伍的正规化、专业化建设水平。
目标4完成情况：深化一站式多元解纷和诉讼服务体系建设，合理配置社会调解资源，形成合力，推动矛盾纠纷多发领域的联调共治，用心、用情、用力帮助群众解决难题，促进矛盾实质性化解；坚持办案系统实时在线运行，优化升级网上立案功能，抓好重要节点应用，充分发挥系统监管作用，实现科技赋能。</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</si>
  <si>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</si>
  <si>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</si>
  <si>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</si>
  <si>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</si>
  <si>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</si>
  <si>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</si>
  <si>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</si>
  <si>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</si>
  <si>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</si>
  <si>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</si>
  <si>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</si>
  <si>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偏差原因：受疫情影响本年度资金执行率较低，改进措施：加快资金支付进度，提高财政资金使用效率。</t>
  </si>
  <si>
    <t>项目支出预算执行率</t>
  </si>
  <si>
    <t/>
  </si>
  <si>
    <t>“三公经费”控制率</t>
  </si>
  <si>
    <t>≤100%</t>
  </si>
  <si>
    <t>结转结余变动率</t>
  </si>
  <si>
    <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</si>
  <si>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</si>
  <si>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</si>
  <si>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</si>
  <si>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</si>
  <si>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</si>
  <si>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</si>
  <si>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</si>
  <si>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</si>
  <si>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</si>
  <si>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</si>
  <si>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</si>
  <si>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</si>
  <si>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</si>
  <si>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</si>
  <si>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</si>
  <si>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产出数量指标1-刑事案件结案率</t>
  </si>
  <si>
    <t>&gt;=75%</t>
  </si>
  <si>
    <t>产出数量指标2-民商事案件结案率</t>
  </si>
  <si>
    <t>&gt;=65%</t>
  </si>
  <si>
    <t>偏差原因：受疫情影响业务不能正常开展改进措施：加快执行进度，提高结案率。</t>
  </si>
  <si>
    <t>产出数量指标3-非诉行政执行案件结案率</t>
  </si>
  <si>
    <t>&gt;=90%</t>
  </si>
  <si>
    <t>产出数量指标4-执行案件结案率</t>
  </si>
  <si>
    <t>&gt;=70%</t>
  </si>
  <si>
    <t>产出数量指标5-信访案件办结率</t>
  </si>
  <si>
    <t>产出数量指标6-装备购置完成率</t>
  </si>
  <si>
    <t>产出数量指标7-维修维护工作完成率</t>
  </si>
  <si>
    <t>产出数量指标8-年度计划大型修缮工程完成率</t>
  </si>
  <si>
    <t>偏差原因：2022年度未实施大型修缮工程，指标目标值设置与实际不符。改进措施：下一年度我院将根据往年各项指标完成情况及本年度工作计划合理设置目标值。</t>
  </si>
  <si>
    <t>产出数量指标9-开展普法宣传活动次数</t>
  </si>
  <si>
    <t>2次</t>
  </si>
  <si>
    <t>6次</t>
  </si>
  <si>
    <t>偏差原因：指标设置偏低。改进措施：下一年度我院将根据往年各项指标完成情况及本年度工作计划合理设置目标值。</t>
  </si>
  <si>
    <t>产出质量指标1-一审服判息诉率</t>
  </si>
  <si>
    <t>&gt;=80%</t>
  </si>
  <si>
    <t>产出质量指标2-改判率</t>
  </si>
  <si>
    <t>&lt;=14%</t>
  </si>
  <si>
    <t>偏差原因：审判质量高，当事人对审判结果较为满意，指标值设置偏高。改进措施：下一年度我院将根据往年各项指标完成情况及本年度工作计划合理设置目标值。</t>
  </si>
  <si>
    <t>产出质量指标3-装备验收合格率</t>
  </si>
  <si>
    <t>产出质量指标4-维修维护验收合格率</t>
  </si>
  <si>
    <t>产出质量指标5-年度计划大型修缮工程验收合格率</t>
  </si>
  <si>
    <t>偏差原因：2022年度未实施大型修缮工程指标设置与实际不符。改进措施：下一年度我院将根据往年各项指标完成情况及本年度工作计划合理设置目标值。</t>
  </si>
  <si>
    <t>产出时效指标1-法定审限内结案率</t>
  </si>
  <si>
    <t>&gt;=85%</t>
  </si>
  <si>
    <t>产出时效指标2-装备购置及时性</t>
  </si>
  <si>
    <t>及时</t>
  </si>
  <si>
    <t>产出时效指标3-维修维护工作完成及时性</t>
  </si>
  <si>
    <t>产出时效指标4-年度计划大型修缮工程完成及时性</t>
  </si>
  <si>
    <t>产出时效指标5-开展普法宣传活动及时性</t>
  </si>
  <si>
    <t>产出成本指标-成本控制情况</t>
  </si>
  <si>
    <t>控制在预算范围内</t>
  </si>
  <si>
    <t>部门效果目标</t>
  </si>
  <si>
    <t>经济效益指标-执行标的到位率</t>
  </si>
  <si>
    <t>&gt;=45%</t>
  </si>
  <si>
    <t>偏差原因：指标目标值设置偏低。改进措施：下一年度我院将根据往年各项指标完成情况及本年度工作计划合理设置目标值。</t>
  </si>
  <si>
    <t>社会效益指标1-民事案件调解率</t>
  </si>
  <si>
    <t>&gt;=40%</t>
  </si>
  <si>
    <t>偏差原因：受疫情影响业务无法正常开展。改进措施：；加大案件调解力度，提高调解率，提高效能。</t>
  </si>
  <si>
    <t>社会效益指标2-一审案件陪审率</t>
  </si>
  <si>
    <t>社会影响</t>
  </si>
  <si>
    <t>单位获奖情况</t>
  </si>
  <si>
    <t>有</t>
  </si>
  <si>
    <t>违法违纪情况</t>
  </si>
  <si>
    <t>无</t>
  </si>
  <si>
    <t>能力建设</t>
  </si>
  <si>
    <t>长效管理</t>
  </si>
  <si>
    <t>中期规划建设完备程度</t>
  </si>
  <si>
    <t>完备</t>
  </si>
  <si>
    <t>人力资源建设</t>
  </si>
  <si>
    <t>人员培训机制完备性</t>
  </si>
  <si>
    <t>档案管理</t>
  </si>
  <si>
    <t>档案管理完备性</t>
  </si>
  <si>
    <t>服务对象满意度</t>
  </si>
  <si>
    <t>人民群众满意度</t>
  </si>
  <si>
    <t>合    计</t>
  </si>
  <si>
    <t>其他需要说明的问题：无</t>
  </si>
  <si>
    <t>2022年度省级部门预算支出项目绩效自评结果汇总表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</si>
  <si>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</si>
  <si>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</si>
  <si>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</si>
  <si>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</si>
  <si>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</si>
  <si>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</si>
  <si>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</si>
  <si>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</si>
  <si>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</si>
  <si>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</si>
  <si>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</si>
  <si>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</si>
  <si>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合计</t>
  </si>
  <si>
    <r>
      <rPr>
        <b/>
        <sz val="20"/>
        <color theme="1"/>
        <rFont val="宋体"/>
        <charset val="134"/>
      </rPr>
      <t>2022年</t>
    </r>
    <r>
      <rPr>
        <b/>
        <u/>
        <sz val="20"/>
        <color theme="1"/>
        <rFont val="宋体"/>
        <charset val="134"/>
      </rPr>
      <t xml:space="preserve"> 兰州市安宁区人民法院 </t>
    </r>
    <r>
      <rPr>
        <b/>
        <sz val="20"/>
        <color theme="1"/>
        <rFont val="宋体"/>
        <charset val="134"/>
      </rPr>
      <t>部门预算项目支出绩效自评表</t>
    </r>
  </si>
  <si>
    <t xml:space="preserve">  全省法院业务费</t>
  </si>
  <si>
    <t>甘肃省高级人民法院</t>
  </si>
  <si>
    <t>实施单位</t>
  </si>
  <si>
    <t>全年预算数</t>
  </si>
  <si>
    <t>全年执行数</t>
  </si>
  <si>
    <t>执行率</t>
  </si>
  <si>
    <t>年度资金总额</t>
  </si>
  <si>
    <t>其中：当年财政拨款</t>
  </si>
  <si>
    <t xml:space="preserve">      上年结转资金</t>
  </si>
  <si>
    <t>年度总体目标</t>
  </si>
  <si>
    <t>实际完成情况</t>
  </si>
  <si>
    <t xml:space="preserve">通过实施全省法院业务费项目，不断完善法院审判机制，保障审判工作的顺利完成，刑事案件结案率达到75%及以上，民商事案件结案率达到65%及以上，执行案件结案率达到70%及以上，一审服判息诉率达到80%及以上，法定审限内结案率达到85%及以上。 物业服务保障工作完成率达到100%，水电暖运行通畅率达到100%；年度计划大型修缮工程及时完成，为法院工作的正常开展提供保障。。
</t>
  </si>
  <si>
    <t xml:space="preserve">通过业务费的实施，不断完善法院审判机制，保障司法服务有效运行，保障审判工作的顺利完成，刑事案件结案率达到74%，民商事案件结案率达到57%，非诉行政执行案件结案率达到100%，执行案件结案率达到81%，一审服判息诉率达到86.15%，法定审限内结案率达到97.02%，维修维护工作完成率达到100%，物业服务保障工作完成率达到100%，水电暖运行通畅率达到100%，为法院工作的正常开展提供保障。
</t>
  </si>
  <si>
    <t>绩效指标</t>
  </si>
  <si>
    <t>产出指标</t>
  </si>
  <si>
    <t>数量指标</t>
  </si>
  <si>
    <t>非诉行政执行案件结案率</t>
  </si>
  <si>
    <t>民商事案件结案率</t>
  </si>
  <si>
    <t>偏差原因：受疫情影响业务无法正常开展。改进措施：下年度我院将加强预算绩效知识学习，加快案件执行进度，提高结案率。</t>
  </si>
  <si>
    <t>年度计划大型修缮工程完成率</t>
  </si>
  <si>
    <t>偏差原因：2022年度未实施大型修缮工程，指标目标值设置与实际不符。改进措施：下一年我院将根据往年各项指标完成情况及本年度工作计划合理设置目标值。</t>
  </si>
  <si>
    <t>物业服务保障工作完成率</t>
  </si>
  <si>
    <t>信访案件办结率</t>
  </si>
  <si>
    <t>刑事案件结案率</t>
  </si>
  <si>
    <t>执行案件结案率</t>
  </si>
  <si>
    <t>质量指标</t>
  </si>
  <si>
    <t>改判率</t>
  </si>
  <si>
    <t>年度计划大型修缮工程验收合格率</t>
  </si>
  <si>
    <t>水电暖运行通畅率</t>
  </si>
  <si>
    <t>一审服判息诉率</t>
  </si>
  <si>
    <t>时效指标</t>
  </si>
  <si>
    <t>法定审限内结案率</t>
  </si>
  <si>
    <t>年度计划大型修缮工程完成及时性</t>
  </si>
  <si>
    <t>偏差原因：2022年度未实施大型修缮工程，指标设置与实际不符。改进措施：下一年度我院将根据往年各项指标完成情况及本年度工作计划合理设置目标值。</t>
  </si>
  <si>
    <t>物业服务保障及时性</t>
  </si>
  <si>
    <t>成本指标</t>
  </si>
  <si>
    <t>成本控制情况</t>
  </si>
  <si>
    <t>效益指标</t>
  </si>
  <si>
    <t>经济效益指标</t>
  </si>
  <si>
    <t>执行标的到位率</t>
  </si>
  <si>
    <t>社会效益指标</t>
  </si>
  <si>
    <t>民事案件调解率</t>
  </si>
  <si>
    <t>偏差原因：受疫情影响业务无法正常开展。改进措施：加大案件调解力度，提高调解率，提高效能。</t>
  </si>
  <si>
    <t>一审案件陪审率</t>
  </si>
  <si>
    <t>可持续影响指标</t>
  </si>
  <si>
    <t>审判管理监督闭环体系</t>
  </si>
  <si>
    <t>集中执行长效机制</t>
  </si>
  <si>
    <t>满意度指标</t>
  </si>
  <si>
    <t>服务对象满意度指标</t>
  </si>
  <si>
    <t>工作人员满意度</t>
  </si>
  <si>
    <t>总分</t>
  </si>
  <si>
    <t>说明</t>
  </si>
  <si>
    <t>2022年度省对市县转移支付绩效自评结果汇总表</t>
  </si>
  <si>
    <t>转移支付名称</t>
  </si>
  <si>
    <t>转移支付预算执行情况（万元）</t>
  </si>
  <si>
    <t>中央补助</t>
  </si>
  <si>
    <t>省级安排</t>
  </si>
  <si>
    <t>市县安排</t>
  </si>
  <si>
    <t>其他资金</t>
  </si>
  <si>
    <t>2022年度省对市县转移支付绩效自评表</t>
  </si>
  <si>
    <t xml:space="preserve">  中央政法纪检监察转移支付资金</t>
  </si>
  <si>
    <t>省级主管部门</t>
  </si>
  <si>
    <t>其中：中央资金</t>
  </si>
  <si>
    <t xml:space="preserve">      省级资金</t>
  </si>
  <si>
    <t xml:space="preserve">      市县资金</t>
  </si>
  <si>
    <t xml:space="preserve">      其他资金</t>
  </si>
  <si>
    <t>目标1.通过中央政法转移支付资金的使用，为法院审判执行工作的顺利开展提供保障。及时完成公务用车购置、办公设备购置、维修维护等工作，且通过全部验收，使得工作人员满意度达到85%及以上。 
目标2.弥补办案经费不足，保障审判工作的顺利完成。结案率达到65%及以上，一审服判息诉率达到80%及以上，法定审限内结案率达到85%及以上，人民群众满意度达到85%及以上。</t>
  </si>
  <si>
    <t>目标1：通过中央政法转移支付资金的使用，为我院审判执行工作的顺利开展提供保障，及时完成公务用车购置、办公设备购置、维修维护等工作，且通过全部验收，使工作人员满意度达到85%。
目标2：弥补办公经费不足，保障审判工作顺利完成，结案率达到64%，一审服判息诉率达到86.15%，法定审限内结案率打到97.01%，使人民群众满意度达到95%。</t>
  </si>
  <si>
    <t>指标1：公务用车购置数</t>
  </si>
  <si>
    <t>=2辆</t>
  </si>
  <si>
    <t>指标2：办公设备购置完成率</t>
  </si>
  <si>
    <t>指标3：信息化设备运行维护工作完成率</t>
  </si>
  <si>
    <t>指标4：维修维护工作完成率</t>
  </si>
  <si>
    <t>指标5：结案率</t>
  </si>
  <si>
    <t>指标1：公务用车验收合格率</t>
  </si>
  <si>
    <t>指标2：办公设备验收合格率</t>
  </si>
  <si>
    <t>指标3：信息化设备运行维护验收合格率</t>
  </si>
  <si>
    <t>指标4：维修维护验收合格率</t>
  </si>
  <si>
    <t>指标5：一审服判息诉率</t>
  </si>
  <si>
    <t>指标1：公务用车购置及时性</t>
  </si>
  <si>
    <t>指标2：办公设备购置及时性</t>
  </si>
  <si>
    <t>指标3：维修维护工作完成及时性</t>
  </si>
  <si>
    <t>指标4：信息化设备运行维护及时性</t>
  </si>
  <si>
    <t>指标5：法定审限内结案率</t>
  </si>
  <si>
    <t>&gt;=85</t>
  </si>
  <si>
    <t>指标1：成本控制情况</t>
  </si>
  <si>
    <t>&gt;=95%</t>
  </si>
  <si>
    <t>指标1：执行标的到位率</t>
  </si>
  <si>
    <t>偏差原因：指标目标值设置偏低。改进措施：下一年我院将根据往年指标目标值完成情况及本年度工作计划合理设置目标值。</t>
  </si>
  <si>
    <t>指标1：民事案件调解率</t>
  </si>
  <si>
    <t>偏差原因：因疫情影响业务不能正常开展。改进措施加大调解力度，提高调解率，提高效能。</t>
  </si>
  <si>
    <t>指标2：有效保障审判服务</t>
  </si>
  <si>
    <t>指标1：设备管护机制健全性</t>
  </si>
  <si>
    <t>指标2：审判管理监督闭环体系</t>
  </si>
  <si>
    <t>指标1：工作人员满意度</t>
  </si>
  <si>
    <t>指标2：人民群众满意度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</si>
</sst>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48">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1"/>
      <color theme="1"/>
      <name val="黑体"/>
      <charset val="134"/>
    </font>
    <font>
      <b/>
      <sz val="20"/>
      <color theme="1"/>
      <name val="宋体"/>
      <charset val="134"/>
      <scheme val="minor"/>
    </font>
    <font>
      <sz val="9"/>
      <color rgb="FF000000"/>
      <name val="宋体"/>
      <charset val="134"/>
      <scheme val="minor"/>
    </font>
    <font>
      <sz val="10"/>
      <color indexed="63"/>
      <name val="宋体"/>
      <charset val="134"/>
    </font>
    <font>
      <sz val="9"/>
      <color indexed="63"/>
      <name val="宋体"/>
      <charset val="134"/>
    </font>
    <font>
      <b/>
      <sz val="11"/>
      <color theme="1"/>
      <name val="宋体"/>
      <charset val="134"/>
      <scheme val="minor"/>
    </font>
    <font>
      <sz val="11"/>
      <color theme="1"/>
      <name val="宋体"/>
      <charset val="134"/>
    </font>
    <font>
      <sz val="11"/>
      <name val="宋体"/>
      <charset val="134"/>
      <scheme val="minor"/>
    </font>
    <font>
      <sz val="12"/>
      <name val="宋体"/>
      <charset val="134"/>
    </font>
    <font>
      <b/>
      <sz val="20"/>
      <color rgb="FF000000"/>
      <name val="宋体"/>
      <charset val="134"/>
    </font>
    <font>
      <b/>
      <sz val="10.5"/>
      <color rgb="FF000000"/>
      <name val="宋体"/>
      <charset val="134"/>
    </font>
    <font>
      <sz val="10.5"/>
      <color rgb="FF000000"/>
      <name val="宋体"/>
      <charset val="134"/>
    </font>
    <font>
      <sz val="11"/>
      <color indexed="8"/>
      <name val="宋体"/>
      <charset val="134"/>
    </font>
    <font>
      <sz val="10.5"/>
      <name val="宋体"/>
      <charset val="134"/>
    </font>
    <font>
      <sz val="11"/>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theme="1"/>
      <name val="宋体"/>
      <charset val="134"/>
    </font>
    <font>
      <b/>
      <u/>
      <sz val="20"/>
      <color rgb="FF000000"/>
      <name val="宋体"/>
      <charset val="134"/>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7" borderId="21"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2" applyNumberFormat="0" applyFill="0" applyAlignment="0" applyProtection="0">
      <alignment vertical="center"/>
    </xf>
    <xf numFmtId="0" fontId="37" fillId="0" borderId="22" applyNumberFormat="0" applyFill="0" applyAlignment="0" applyProtection="0">
      <alignment vertical="center"/>
    </xf>
    <xf numFmtId="0" fontId="29" fillId="9" borderId="0" applyNumberFormat="0" applyBorder="0" applyAlignment="0" applyProtection="0">
      <alignment vertical="center"/>
    </xf>
    <xf numFmtId="0" fontId="32" fillId="0" borderId="23" applyNumberFormat="0" applyFill="0" applyAlignment="0" applyProtection="0">
      <alignment vertical="center"/>
    </xf>
    <xf numFmtId="0" fontId="29" fillId="10" borderId="0" applyNumberFormat="0" applyBorder="0" applyAlignment="0" applyProtection="0">
      <alignment vertical="center"/>
    </xf>
    <xf numFmtId="0" fontId="38" fillId="11" borderId="24" applyNumberFormat="0" applyAlignment="0" applyProtection="0">
      <alignment vertical="center"/>
    </xf>
    <xf numFmtId="0" fontId="39" fillId="11" borderId="20" applyNumberFormat="0" applyAlignment="0" applyProtection="0">
      <alignment vertical="center"/>
    </xf>
    <xf numFmtId="0" fontId="40" fillId="12" borderId="25"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cellStyleXfs>
  <cellXfs count="164">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176" fontId="2" fillId="0" borderId="1"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0" fontId="2" fillId="0" borderId="5"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9" fontId="2" fillId="0" borderId="1" xfId="11" applyNumberFormat="1" applyFont="1" applyBorder="1" applyAlignment="1">
      <alignment horizontal="center" vertical="center" wrapText="1"/>
    </xf>
    <xf numFmtId="0" fontId="2" fillId="0" borderId="7" xfId="0" applyFont="1" applyBorder="1" applyAlignment="1">
      <alignment horizontal="center" vertical="center" wrapText="1"/>
    </xf>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10" fontId="2" fillId="0" borderId="1" xfId="11"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1" xfId="11" applyNumberFormat="1" applyFont="1" applyBorder="1" applyAlignment="1">
      <alignment horizontal="center" vertical="center" wrapText="1"/>
    </xf>
    <xf numFmtId="0" fontId="2"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0" fillId="0" borderId="1" xfId="0" applyBorder="1">
      <alignment vertical="center"/>
    </xf>
    <xf numFmtId="0" fontId="4"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177" fontId="0" fillId="0" borderId="7" xfId="0" applyNumberFormat="1" applyBorder="1" applyAlignment="1">
      <alignment horizontal="center" vertical="center"/>
    </xf>
    <xf numFmtId="177" fontId="0" fillId="0" borderId="1" xfId="0" applyNumberFormat="1" applyBorder="1" applyAlignment="1">
      <alignment horizontal="center" vertical="center"/>
    </xf>
    <xf numFmtId="0" fontId="0"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10" fontId="0" fillId="0" borderId="1" xfId="11" applyNumberFormat="1" applyBorder="1" applyAlignment="1">
      <alignment horizontal="center" vertical="center"/>
    </xf>
    <xf numFmtId="0" fontId="0" fillId="0" borderId="0" xfId="0" applyFill="1">
      <alignment vertical="center"/>
    </xf>
    <xf numFmtId="0" fontId="2" fillId="0" borderId="1" xfId="0" applyFont="1" applyFill="1" applyBorder="1" applyAlignment="1">
      <alignment horizontal="left" vertical="center" wrapText="1"/>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4" fillId="0" borderId="3" xfId="0" applyFont="1" applyFill="1" applyBorder="1" applyAlignment="1">
      <alignment horizontal="center" vertical="center" textRotation="255"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0" borderId="1" xfId="11" applyNumberFormat="1" applyFont="1" applyFill="1" applyBorder="1" applyAlignment="1" applyProtection="1">
      <alignment horizontal="center" vertical="center" wrapText="1"/>
    </xf>
    <xf numFmtId="9" fontId="4" fillId="0" borderId="1" xfId="11"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3" xfId="0" applyFont="1" applyBorder="1" applyAlignment="1">
      <alignment horizontal="center" vertical="center" textRotation="255" wrapText="1"/>
    </xf>
    <xf numFmtId="0" fontId="7" fillId="0" borderId="1" xfId="0" applyFont="1" applyBorder="1" applyAlignment="1">
      <alignment horizontal="left" vertical="center" wrapText="1"/>
    </xf>
    <xf numFmtId="0" fontId="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Fill="1" applyAlignment="1">
      <alignment horizontal="center" vertical="center" wrapText="1"/>
    </xf>
    <xf numFmtId="178" fontId="2" fillId="0" borderId="1" xfId="0" applyNumberFormat="1" applyFont="1" applyBorder="1" applyAlignment="1">
      <alignment horizontal="center" vertical="center" wrapText="1"/>
    </xf>
    <xf numFmtId="178" fontId="2" fillId="0" borderId="1" xfId="0" applyNumberFormat="1" applyFont="1" applyFill="1" applyBorder="1" applyAlignment="1">
      <alignment horizontal="center" vertical="center" wrapText="1"/>
    </xf>
    <xf numFmtId="9" fontId="2" fillId="0" borderId="1" xfId="1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ont="1" applyFill="1" applyBorder="1">
      <alignment vertic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177" fontId="11" fillId="0" borderId="1" xfId="0" applyNumberFormat="1" applyFont="1" applyBorder="1" applyAlignment="1">
      <alignment horizontal="center" vertical="center" wrapText="1"/>
    </xf>
    <xf numFmtId="177" fontId="12" fillId="0" borderId="1" xfId="0" applyNumberFormat="1" applyFont="1" applyBorder="1" applyAlignment="1">
      <alignment horizontal="center" vertical="center"/>
    </xf>
    <xf numFmtId="9" fontId="0" fillId="0" borderId="1" xfId="11" applyBorder="1" applyAlignment="1">
      <alignment horizontal="center" vertical="center"/>
    </xf>
    <xf numFmtId="0" fontId="0" fillId="0" borderId="0" xfId="0" applyFont="1" applyFill="1" applyBorder="1" applyAlignment="1"/>
    <xf numFmtId="0" fontId="13" fillId="0" borderId="0" xfId="0" applyFont="1" applyFill="1" applyBorder="1" applyAlignment="1">
      <alignment vertical="center"/>
    </xf>
    <xf numFmtId="0" fontId="14"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6" xfId="0" applyFont="1" applyFill="1" applyBorder="1" applyAlignment="1">
      <alignment horizontal="center" vertical="center" wrapText="1"/>
    </xf>
    <xf numFmtId="0" fontId="16" fillId="0" borderId="1" xfId="0" applyFont="1" applyFill="1" applyBorder="1" applyAlignment="1">
      <alignment vertical="center" wrapText="1"/>
    </xf>
    <xf numFmtId="176" fontId="15" fillId="0" borderId="1" xfId="0" applyNumberFormat="1" applyFont="1" applyFill="1" applyBorder="1" applyAlignment="1">
      <alignment horizontal="center" vertical="center" wrapText="1"/>
    </xf>
    <xf numFmtId="176" fontId="15" fillId="0" borderId="5" xfId="0" applyNumberFormat="1" applyFont="1" applyFill="1" applyBorder="1" applyAlignment="1">
      <alignment horizontal="center" vertical="center" wrapText="1"/>
    </xf>
    <xf numFmtId="10" fontId="15" fillId="0" borderId="3" xfId="11" applyNumberFormat="1" applyFont="1" applyFill="1" applyBorder="1" applyAlignment="1">
      <alignment horizontal="center" vertical="center" wrapText="1"/>
    </xf>
    <xf numFmtId="10" fontId="15" fillId="0" borderId="4" xfId="11"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176" fontId="0" fillId="0" borderId="1" xfId="0" applyNumberFormat="1" applyFont="1" applyFill="1" applyBorder="1" applyAlignment="1">
      <alignment horizontal="center" vertical="center"/>
    </xf>
    <xf numFmtId="176" fontId="16" fillId="0" borderId="5" xfId="0" applyNumberFormat="1" applyFont="1" applyFill="1" applyBorder="1" applyAlignment="1">
      <alignment horizontal="center" vertical="center" wrapText="1"/>
    </xf>
    <xf numFmtId="10" fontId="16" fillId="0" borderId="3" xfId="11" applyNumberFormat="1" applyFont="1" applyFill="1" applyBorder="1" applyAlignment="1">
      <alignment horizontal="center" vertical="center" wrapText="1"/>
    </xf>
    <xf numFmtId="10" fontId="16" fillId="0" borderId="4" xfId="11"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16" fillId="0" borderId="2"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 xfId="0" applyFont="1" applyFill="1" applyBorder="1" applyAlignment="1">
      <alignment horizontal="left" vertical="center" wrapText="1"/>
    </xf>
    <xf numFmtId="9" fontId="16" fillId="0" borderId="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6" fillId="0" borderId="2" xfId="0" applyFont="1" applyFill="1" applyBorder="1" applyAlignment="1">
      <alignment horizontal="left" vertical="center" wrapText="1"/>
    </xf>
    <xf numFmtId="9" fontId="16" fillId="0" borderId="1" xfId="11" applyFont="1" applyFill="1" applyBorder="1" applyAlignment="1">
      <alignment horizontal="center" vertical="center" wrapText="1"/>
    </xf>
    <xf numFmtId="9" fontId="16" fillId="0" borderId="1" xfId="11"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0" fillId="0" borderId="1" xfId="0" applyFont="1" applyFill="1" applyBorder="1" applyAlignment="1">
      <alignment horizontal="center" vertical="center"/>
    </xf>
    <xf numFmtId="0" fontId="16" fillId="0" borderId="7"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5" fillId="0" borderId="4" xfId="0" applyFont="1" applyFill="1" applyBorder="1" applyAlignment="1">
      <alignment horizontal="center" vertical="center"/>
    </xf>
    <xf numFmtId="177" fontId="15" fillId="0" borderId="4" xfId="0" applyNumberFormat="1" applyFont="1" applyFill="1" applyBorder="1" applyAlignment="1">
      <alignment horizontal="center" vertical="center"/>
    </xf>
    <xf numFmtId="0" fontId="16" fillId="0" borderId="4" xfId="0" applyFont="1" applyFill="1" applyBorder="1" applyAlignment="1">
      <alignment horizontal="left" vertical="top" wrapText="1"/>
    </xf>
    <xf numFmtId="0" fontId="16" fillId="0" borderId="1" xfId="0" applyNumberFormat="1" applyFont="1" applyFill="1" applyBorder="1" applyAlignment="1">
      <alignment vertical="center" wrapText="1"/>
    </xf>
    <xf numFmtId="0" fontId="0" fillId="0" borderId="0" xfId="0" applyNumberFormat="1" applyFont="1" applyFill="1" applyBorder="1" applyAlignment="1"/>
    <xf numFmtId="9" fontId="16" fillId="0" borderId="1" xfId="0" applyNumberFormat="1" applyFont="1" applyFill="1" applyBorder="1" applyAlignment="1">
      <alignment vertical="center" wrapText="1"/>
    </xf>
    <xf numFmtId="0" fontId="16" fillId="0" borderId="19" xfId="0" applyFont="1" applyFill="1" applyBorder="1" applyAlignment="1">
      <alignment horizontal="left" vertical="center" wrapText="1"/>
    </xf>
    <xf numFmtId="0" fontId="20" fillId="0" borderId="0" xfId="0" applyFont="1">
      <alignment vertical="center"/>
    </xf>
    <xf numFmtId="0" fontId="0" fillId="0" borderId="0" xfId="0" applyBorder="1">
      <alignment vertical="center"/>
    </xf>
    <xf numFmtId="0" fontId="6" fillId="0" borderId="0" xfId="0" applyFont="1" applyBorder="1" applyAlignment="1">
      <alignment horizontal="center" vertical="center"/>
    </xf>
    <xf numFmtId="0" fontId="21" fillId="0" borderId="0" xfId="0" applyFont="1" applyBorder="1">
      <alignment vertical="center"/>
    </xf>
    <xf numFmtId="0" fontId="20" fillId="0" borderId="0" xfId="0" applyFont="1" applyBorder="1">
      <alignment vertical="center"/>
    </xf>
    <xf numFmtId="0" fontId="22" fillId="0" borderId="0" xfId="0" applyFont="1">
      <alignment vertical="center"/>
    </xf>
    <xf numFmtId="0" fontId="23" fillId="0" borderId="0" xfId="0" applyFont="1" applyAlignment="1">
      <alignment horizontal="center" vertical="center" wrapText="1"/>
    </xf>
    <xf numFmtId="0" fontId="0" fillId="0" borderId="0" xfId="0" applyAlignment="1">
      <alignment vertical="center"/>
    </xf>
    <xf numFmtId="0" fontId="24"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0"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zoomScale="85" zoomScaleNormal="85" workbookViewId="0">
      <selection activeCell="L4" sqref="L4"/>
    </sheetView>
  </sheetViews>
  <sheetFormatPr defaultColWidth="9" defaultRowHeight="13.5"/>
  <cols>
    <col min="1" max="1" width="181.375" customWidth="1"/>
  </cols>
  <sheetData>
    <row r="1" ht="45" customHeight="1" spans="1:1">
      <c r="A1" s="157" t="s">
        <v>0</v>
      </c>
    </row>
    <row r="2" ht="149.25" customHeight="1" spans="1:11">
      <c r="A2" s="158" t="s">
        <v>1</v>
      </c>
      <c r="B2" s="159"/>
      <c r="C2" s="159"/>
      <c r="D2" s="159"/>
      <c r="E2" s="159"/>
      <c r="F2" s="159"/>
      <c r="G2" s="159"/>
      <c r="H2" s="159"/>
      <c r="I2" s="159"/>
      <c r="J2" s="159"/>
      <c r="K2" s="159"/>
    </row>
    <row r="3" ht="51" customHeight="1" spans="1:11">
      <c r="A3" s="160"/>
      <c r="B3" s="159"/>
      <c r="C3" s="159"/>
      <c r="D3" s="159"/>
      <c r="E3" s="159"/>
      <c r="F3" s="159"/>
      <c r="G3" s="159"/>
      <c r="H3" s="159"/>
      <c r="I3" s="159"/>
      <c r="J3" s="159"/>
      <c r="K3" s="159"/>
    </row>
    <row r="4" ht="51" customHeight="1" spans="1:11">
      <c r="A4" s="160"/>
      <c r="B4" s="159"/>
      <c r="C4" s="159"/>
      <c r="D4" s="159"/>
      <c r="E4" s="159"/>
      <c r="F4" s="159"/>
      <c r="G4" s="159"/>
      <c r="H4" s="159"/>
      <c r="I4" s="159"/>
      <c r="J4" s="159"/>
      <c r="K4" s="159"/>
    </row>
    <row r="5" ht="51" customHeight="1" spans="1:11">
      <c r="A5" s="161" t="s">
        <v>2</v>
      </c>
      <c r="B5" s="159"/>
      <c r="C5" s="159"/>
      <c r="D5" s="159"/>
      <c r="E5" s="159"/>
      <c r="F5" s="159"/>
      <c r="G5" s="159"/>
      <c r="H5" s="159"/>
      <c r="I5" s="159"/>
      <c r="J5" s="159"/>
      <c r="K5" s="159"/>
    </row>
    <row r="6" ht="51" customHeight="1" spans="1:11">
      <c r="A6" s="161" t="s">
        <v>3</v>
      </c>
      <c r="B6" s="159"/>
      <c r="C6" s="159"/>
      <c r="D6" s="159"/>
      <c r="E6" s="159"/>
      <c r="F6" s="159"/>
      <c r="G6" s="159"/>
      <c r="H6" s="159"/>
      <c r="I6" s="159"/>
      <c r="J6" s="159"/>
      <c r="K6" s="159"/>
    </row>
    <row r="7" ht="51" customHeight="1" spans="1:11">
      <c r="A7" s="162" t="s">
        <v>4</v>
      </c>
      <c r="B7" s="159"/>
      <c r="C7" s="159"/>
      <c r="D7" s="159"/>
      <c r="E7" s="159"/>
      <c r="F7" s="159"/>
      <c r="G7" s="159"/>
      <c r="H7" s="159"/>
      <c r="I7" s="159"/>
      <c r="J7" s="159"/>
      <c r="K7" s="159"/>
    </row>
    <row r="8" s="152" customFormat="1" ht="27" customHeight="1" spans="1:1">
      <c r="A8" s="163"/>
    </row>
    <row r="9" s="152" customFormat="1" ht="27" customHeight="1"/>
    <row r="10" s="152"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E8" sqref="E8"/>
    </sheetView>
  </sheetViews>
  <sheetFormatPr defaultColWidth="9" defaultRowHeight="13.5"/>
  <cols>
    <col min="1" max="1" width="81.625" customWidth="1"/>
  </cols>
  <sheetData>
    <row r="1" spans="1:1">
      <c r="A1" s="153"/>
    </row>
    <row r="2" ht="40.5" customHeight="1" spans="1:1">
      <c r="A2" s="154" t="s">
        <v>5</v>
      </c>
    </row>
    <row r="3" ht="19.5" customHeight="1" spans="1:1">
      <c r="A3" s="153"/>
    </row>
    <row r="4" s="152" customFormat="1" ht="30.75" customHeight="1" spans="1:1">
      <c r="A4" s="155" t="s">
        <v>6</v>
      </c>
    </row>
    <row r="5" s="152" customFormat="1" ht="30.75" customHeight="1" spans="1:1">
      <c r="A5" s="155" t="s">
        <v>7</v>
      </c>
    </row>
    <row r="6" s="152" customFormat="1" ht="30.75" customHeight="1" spans="1:1">
      <c r="A6" s="155" t="s">
        <v>8</v>
      </c>
    </row>
    <row r="7" s="152" customFormat="1" ht="30.75" customHeight="1" spans="1:1">
      <c r="A7" s="156" t="s">
        <v>9</v>
      </c>
    </row>
    <row r="8" s="152" customFormat="1" ht="30.75" customHeight="1" spans="1:1">
      <c r="A8" s="155" t="s">
        <v>10</v>
      </c>
    </row>
    <row r="9" s="152" customFormat="1" ht="30.75" customHeight="1" spans="1:1">
      <c r="A9" s="156" t="s">
        <v>11</v>
      </c>
    </row>
    <row r="10" spans="1:1">
      <c r="A10" s="153"/>
    </row>
    <row r="11" spans="1:1">
      <c r="A11" s="15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5"/>
  <sheetViews>
    <sheetView tabSelected="1" zoomScale="85" zoomScaleNormal="85" topLeftCell="A28" workbookViewId="0">
      <selection activeCell="L34" sqref="L34:L35"/>
    </sheetView>
  </sheetViews>
  <sheetFormatPr defaultColWidth="11" defaultRowHeight="14.25"/>
  <cols>
    <col min="1" max="1" width="13.5583333333333" style="90" customWidth="1"/>
    <col min="2" max="2" width="19.5666666666667" style="90" customWidth="1"/>
    <col min="3" max="3" width="19.3333333333333" style="90" customWidth="1"/>
    <col min="4" max="4" width="29.2583333333333" style="90" customWidth="1"/>
    <col min="5" max="6" width="20" style="90" customWidth="1"/>
    <col min="7" max="7" width="13.2583333333333" style="90" customWidth="1"/>
    <col min="8" max="8" width="11.875" style="90" customWidth="1"/>
    <col min="9" max="9" width="24.9583333333333" style="90" customWidth="1"/>
    <col min="10" max="16378" width="11" style="90"/>
    <col min="16379" max="16384" width="11" style="91"/>
  </cols>
  <sheetData>
    <row r="1" s="90" customFormat="1" ht="64.5" customHeight="1" spans="1:9">
      <c r="A1" s="92" t="s">
        <v>12</v>
      </c>
      <c r="B1" s="92"/>
      <c r="C1" s="92"/>
      <c r="D1" s="92"/>
      <c r="E1" s="92"/>
      <c r="F1" s="92"/>
      <c r="G1" s="92"/>
      <c r="H1" s="92"/>
      <c r="I1" s="92"/>
    </row>
    <row r="2" s="90" customFormat="1" ht="30" customHeight="1" spans="1:9">
      <c r="A2" s="93" t="s">
        <v>13</v>
      </c>
      <c r="B2" s="94" t="s">
        <v>14</v>
      </c>
      <c r="C2" s="95"/>
      <c r="D2" s="95"/>
      <c r="E2" s="95"/>
      <c r="F2" s="95"/>
      <c r="G2" s="95"/>
      <c r="H2" s="95"/>
      <c r="I2" s="138"/>
    </row>
    <row r="3" s="90" customFormat="1" ht="26.25" customHeight="1" spans="1:9">
      <c r="A3" s="96" t="s">
        <v>15</v>
      </c>
      <c r="B3" s="97"/>
      <c r="C3" s="97" t="s">
        <v>16</v>
      </c>
      <c r="D3" s="98" t="s">
        <v>17</v>
      </c>
      <c r="E3" s="99" t="s">
        <v>18</v>
      </c>
      <c r="F3" s="100" t="s">
        <v>19</v>
      </c>
      <c r="G3" s="101"/>
      <c r="H3" s="102" t="s">
        <v>20</v>
      </c>
      <c r="I3" s="145" t="s">
        <v>21</v>
      </c>
    </row>
    <row r="4" s="90" customFormat="1" ht="23.25" customHeight="1" spans="1:9">
      <c r="A4" s="103"/>
      <c r="B4" s="104" t="s">
        <v>22</v>
      </c>
      <c r="C4" s="105">
        <f>C5+C6</f>
        <v>2068.37</v>
      </c>
      <c r="D4" s="106">
        <f>D5+D6</f>
        <v>2230.525138</v>
      </c>
      <c r="E4" s="105">
        <f>E5+E6</f>
        <v>1873.962582</v>
      </c>
      <c r="F4" s="107">
        <f>E4/D4</f>
        <v>0.840144121254015</v>
      </c>
      <c r="G4" s="108"/>
      <c r="H4" s="109">
        <v>10</v>
      </c>
      <c r="I4" s="146">
        <f>H4*F4</f>
        <v>8.40144121254015</v>
      </c>
    </row>
    <row r="5" s="90" customFormat="1" ht="23.25" customHeight="1" spans="1:9">
      <c r="A5" s="103"/>
      <c r="B5" s="110" t="s">
        <v>23</v>
      </c>
      <c r="C5" s="111">
        <f>14924300/10000+225.94</f>
        <v>1718.37</v>
      </c>
      <c r="D5" s="112">
        <f>17805251.38/10000</f>
        <v>1780.525138</v>
      </c>
      <c r="E5" s="112">
        <f>14245837.99/10000</f>
        <v>1424.583799</v>
      </c>
      <c r="F5" s="113">
        <f>E5/D5</f>
        <v>0.800091932765512</v>
      </c>
      <c r="G5" s="114"/>
      <c r="H5" s="109" t="s">
        <v>24</v>
      </c>
      <c r="I5" s="109" t="s">
        <v>24</v>
      </c>
    </row>
    <row r="6" s="90" customFormat="1" ht="23.25" customHeight="1" spans="1:9">
      <c r="A6" s="115"/>
      <c r="B6" s="110" t="s">
        <v>25</v>
      </c>
      <c r="C6" s="111">
        <f>3500000/10000</f>
        <v>350</v>
      </c>
      <c r="D6" s="112">
        <v>450</v>
      </c>
      <c r="E6" s="112">
        <f>4493787.83/10000</f>
        <v>449.378783</v>
      </c>
      <c r="F6" s="113">
        <f>E6/D6</f>
        <v>0.998619517777778</v>
      </c>
      <c r="G6" s="114"/>
      <c r="H6" s="109" t="s">
        <v>24</v>
      </c>
      <c r="I6" s="109" t="s">
        <v>24</v>
      </c>
    </row>
    <row r="7" s="90" customFormat="1" ht="23.25" customHeight="1" spans="1:9">
      <c r="A7" s="97" t="s">
        <v>26</v>
      </c>
      <c r="B7" s="96" t="s">
        <v>27</v>
      </c>
      <c r="C7" s="96"/>
      <c r="D7" s="96"/>
      <c r="E7" s="97" t="s">
        <v>28</v>
      </c>
      <c r="F7" s="97"/>
      <c r="G7" s="97"/>
      <c r="H7" s="97"/>
      <c r="I7" s="97"/>
    </row>
    <row r="8" s="90" customFormat="1" ht="186" customHeight="1" spans="1:9">
      <c r="A8" s="100"/>
      <c r="B8" s="110" t="s">
        <v>29</v>
      </c>
      <c r="C8" s="110"/>
      <c r="D8" s="110"/>
      <c r="E8" s="116" t="s">
        <v>30</v>
      </c>
      <c r="F8" s="116"/>
      <c r="G8" s="116"/>
      <c r="H8" s="116"/>
      <c r="I8" s="147"/>
    </row>
    <row r="9" s="90" customFormat="1" ht="23.25" customHeight="1" spans="1:9">
      <c r="A9" s="117" t="s">
        <v>31</v>
      </c>
      <c r="B9" s="98" t="s">
        <v>32</v>
      </c>
      <c r="C9" s="118" t="s">
        <v>33</v>
      </c>
      <c r="D9" s="99" t="s">
        <v>34</v>
      </c>
      <c r="E9" s="97" t="s">
        <v>35</v>
      </c>
      <c r="F9" s="97" t="s">
        <v>36</v>
      </c>
      <c r="G9" s="97" t="s">
        <v>20</v>
      </c>
      <c r="H9" s="97" t="s">
        <v>21</v>
      </c>
      <c r="I9" s="97" t="s">
        <v>37</v>
      </c>
    </row>
    <row r="10" s="90" customFormat="1" ht="65" customHeight="1" spans="1:10">
      <c r="A10" s="117"/>
      <c r="B10" s="119" t="s">
        <v>38</v>
      </c>
      <c r="C10" s="120" t="s">
        <v>39</v>
      </c>
      <c r="D10" s="121" t="s">
        <v>40</v>
      </c>
      <c r="E10" s="122" t="s">
        <v>41</v>
      </c>
      <c r="F10" s="123">
        <f>F5</f>
        <v>0.800091932765512</v>
      </c>
      <c r="G10" s="124">
        <v>2.7</v>
      </c>
      <c r="H10" s="124">
        <v>2.16</v>
      </c>
      <c r="I10" s="148" t="s">
        <v>42</v>
      </c>
      <c r="J10" s="149"/>
    </row>
    <row r="11" s="90" customFormat="1" ht="23.25" customHeight="1" spans="1:10">
      <c r="A11" s="117"/>
      <c r="B11" s="125"/>
      <c r="C11" s="126"/>
      <c r="D11" s="121" t="s">
        <v>43</v>
      </c>
      <c r="E11" s="122" t="s">
        <v>41</v>
      </c>
      <c r="F11" s="123">
        <f>F6</f>
        <v>0.998619517777778</v>
      </c>
      <c r="G11" s="124">
        <v>2.7</v>
      </c>
      <c r="H11" s="124">
        <v>2.7</v>
      </c>
      <c r="I11" s="148" t="s">
        <v>44</v>
      </c>
      <c r="J11" s="149"/>
    </row>
    <row r="12" s="90" customFormat="1" ht="23.25" customHeight="1" spans="1:10">
      <c r="A12" s="117"/>
      <c r="B12" s="125"/>
      <c r="C12" s="126"/>
      <c r="D12" s="121" t="s">
        <v>45</v>
      </c>
      <c r="E12" s="122" t="s">
        <v>46</v>
      </c>
      <c r="F12" s="123">
        <v>0.9635</v>
      </c>
      <c r="G12" s="124">
        <v>2.7</v>
      </c>
      <c r="H12" s="124">
        <v>2.7</v>
      </c>
      <c r="I12" s="148" t="s">
        <v>44</v>
      </c>
      <c r="J12" s="149"/>
    </row>
    <row r="13" s="90" customFormat="1" ht="54" customHeight="1" spans="1:10">
      <c r="A13" s="117"/>
      <c r="B13" s="125"/>
      <c r="C13" s="127"/>
      <c r="D13" s="121" t="s">
        <v>47</v>
      </c>
      <c r="E13" s="122" t="s">
        <v>48</v>
      </c>
      <c r="F13" s="123">
        <v>0.5781</v>
      </c>
      <c r="G13" s="124">
        <v>2.7</v>
      </c>
      <c r="H13" s="124">
        <v>1.56</v>
      </c>
      <c r="I13" s="148" t="s">
        <v>42</v>
      </c>
      <c r="J13" s="149"/>
    </row>
    <row r="14" s="90" customFormat="1" ht="23.25" customHeight="1" spans="1:10">
      <c r="A14" s="117"/>
      <c r="B14" s="125"/>
      <c r="C14" s="128" t="s">
        <v>49</v>
      </c>
      <c r="D14" s="121" t="s">
        <v>50</v>
      </c>
      <c r="E14" s="117" t="s">
        <v>51</v>
      </c>
      <c r="F14" s="122">
        <v>1</v>
      </c>
      <c r="G14" s="124">
        <v>2.7</v>
      </c>
      <c r="H14" s="124">
        <v>2.7</v>
      </c>
      <c r="I14" s="148" t="s">
        <v>44</v>
      </c>
      <c r="J14" s="149"/>
    </row>
    <row r="15" s="90" customFormat="1" ht="23.25" customHeight="1" spans="1:10">
      <c r="A15" s="117"/>
      <c r="B15" s="125"/>
      <c r="C15" s="127"/>
      <c r="D15" s="121" t="s">
        <v>52</v>
      </c>
      <c r="E15" s="117" t="s">
        <v>53</v>
      </c>
      <c r="F15" s="122">
        <v>1</v>
      </c>
      <c r="G15" s="124">
        <v>2.7</v>
      </c>
      <c r="H15" s="124">
        <v>2.7</v>
      </c>
      <c r="I15" s="148" t="s">
        <v>44</v>
      </c>
      <c r="J15" s="149"/>
    </row>
    <row r="16" s="90" customFormat="1" ht="23.25" customHeight="1" spans="1:10">
      <c r="A16" s="117"/>
      <c r="B16" s="125"/>
      <c r="C16" s="129" t="s">
        <v>54</v>
      </c>
      <c r="D16" s="121" t="s">
        <v>55</v>
      </c>
      <c r="E16" s="117" t="s">
        <v>53</v>
      </c>
      <c r="F16" s="122">
        <v>1</v>
      </c>
      <c r="G16" s="124">
        <v>2.7</v>
      </c>
      <c r="H16" s="124">
        <v>2.7</v>
      </c>
      <c r="I16" s="148" t="s">
        <v>44</v>
      </c>
      <c r="J16" s="149"/>
    </row>
    <row r="17" s="90" customFormat="1" ht="23.25" customHeight="1" spans="1:10">
      <c r="A17" s="117"/>
      <c r="B17" s="125"/>
      <c r="C17" s="130" t="s">
        <v>56</v>
      </c>
      <c r="D17" s="121" t="s">
        <v>57</v>
      </c>
      <c r="E17" s="117" t="s">
        <v>53</v>
      </c>
      <c r="F17" s="122">
        <v>1</v>
      </c>
      <c r="G17" s="124">
        <v>2.7</v>
      </c>
      <c r="H17" s="124">
        <v>2.7</v>
      </c>
      <c r="I17" s="148" t="s">
        <v>44</v>
      </c>
      <c r="J17" s="149"/>
    </row>
    <row r="18" s="90" customFormat="1" ht="23.25" customHeight="1" spans="1:10">
      <c r="A18" s="117"/>
      <c r="B18" s="125"/>
      <c r="C18" s="130" t="s">
        <v>58</v>
      </c>
      <c r="D18" s="121" t="s">
        <v>59</v>
      </c>
      <c r="E18" s="122" t="s">
        <v>46</v>
      </c>
      <c r="F18" s="122" t="s">
        <v>46</v>
      </c>
      <c r="G18" s="124">
        <v>2.7</v>
      </c>
      <c r="H18" s="124">
        <v>2.7</v>
      </c>
      <c r="I18" s="148" t="s">
        <v>44</v>
      </c>
      <c r="J18" s="149"/>
    </row>
    <row r="19" s="90" customFormat="1" ht="23.25" customHeight="1" spans="1:10">
      <c r="A19" s="117"/>
      <c r="B19" s="125"/>
      <c r="C19" s="120" t="s">
        <v>60</v>
      </c>
      <c r="D19" s="121" t="s">
        <v>61</v>
      </c>
      <c r="E19" s="117" t="s">
        <v>51</v>
      </c>
      <c r="F19" s="122">
        <v>1</v>
      </c>
      <c r="G19" s="124">
        <v>2.7</v>
      </c>
      <c r="H19" s="124">
        <v>2.7</v>
      </c>
      <c r="I19" s="148" t="s">
        <v>44</v>
      </c>
      <c r="J19" s="149"/>
    </row>
    <row r="20" s="90" customFormat="1" ht="23.25" customHeight="1" spans="1:10">
      <c r="A20" s="117"/>
      <c r="B20" s="131" t="s">
        <v>62</v>
      </c>
      <c r="C20" s="117" t="s">
        <v>63</v>
      </c>
      <c r="D20" s="132" t="s">
        <v>64</v>
      </c>
      <c r="E20" s="117" t="s">
        <v>65</v>
      </c>
      <c r="F20" s="133">
        <f>'省级部门预算项目支出绩效自评表（业务费）'!H18</f>
        <v>0.74</v>
      </c>
      <c r="G20" s="124">
        <v>2.25</v>
      </c>
      <c r="H20" s="124">
        <v>2.25</v>
      </c>
      <c r="I20" s="148" t="s">
        <v>44</v>
      </c>
      <c r="J20" s="149"/>
    </row>
    <row r="21" s="90" customFormat="1" ht="52" customHeight="1" spans="1:10">
      <c r="A21" s="117"/>
      <c r="B21" s="131"/>
      <c r="C21" s="117"/>
      <c r="D21" s="132" t="s">
        <v>66</v>
      </c>
      <c r="E21" s="117" t="s">
        <v>67</v>
      </c>
      <c r="F21" s="134">
        <f>'省级部门预算项目支出绩效自评表（业务费）'!H14</f>
        <v>0.57</v>
      </c>
      <c r="G21" s="124">
        <v>2.07</v>
      </c>
      <c r="H21" s="124">
        <v>1.82</v>
      </c>
      <c r="I21" s="148" t="s">
        <v>68</v>
      </c>
      <c r="J21" s="149"/>
    </row>
    <row r="22" s="90" customFormat="1" ht="23.25" customHeight="1" spans="1:10">
      <c r="A22" s="117"/>
      <c r="B22" s="131"/>
      <c r="C22" s="117"/>
      <c r="D22" s="132" t="s">
        <v>69</v>
      </c>
      <c r="E22" s="117" t="s">
        <v>70</v>
      </c>
      <c r="F22" s="133">
        <f>'省级部门预算项目支出绩效自评表（业务费）'!H13</f>
        <v>1</v>
      </c>
      <c r="G22" s="124">
        <v>2.07</v>
      </c>
      <c r="H22" s="124">
        <v>2.07</v>
      </c>
      <c r="I22" s="148" t="s">
        <v>44</v>
      </c>
      <c r="J22" s="149"/>
    </row>
    <row r="23" s="90" customFormat="1" ht="23.25" customHeight="1" spans="1:10">
      <c r="A23" s="117"/>
      <c r="B23" s="131"/>
      <c r="C23" s="117"/>
      <c r="D23" s="132" t="s">
        <v>71</v>
      </c>
      <c r="E23" s="117" t="s">
        <v>72</v>
      </c>
      <c r="F23" s="134">
        <f>'省级部门预算项目支出绩效自评表（业务费）'!H19</f>
        <v>0.81</v>
      </c>
      <c r="G23" s="124">
        <v>2.07</v>
      </c>
      <c r="H23" s="124">
        <v>2.07</v>
      </c>
      <c r="I23" s="148" t="s">
        <v>44</v>
      </c>
      <c r="J23" s="149"/>
    </row>
    <row r="24" s="90" customFormat="1" ht="23.25" customHeight="1" spans="1:10">
      <c r="A24" s="117"/>
      <c r="B24" s="131"/>
      <c r="C24" s="117"/>
      <c r="D24" s="132" t="s">
        <v>73</v>
      </c>
      <c r="E24" s="117" t="s">
        <v>41</v>
      </c>
      <c r="F24" s="133">
        <f>'省级部门预算项目支出绩效自评表（业务费）'!H17</f>
        <v>1</v>
      </c>
      <c r="G24" s="124">
        <v>2.07</v>
      </c>
      <c r="H24" s="124">
        <v>2.07</v>
      </c>
      <c r="I24" s="148" t="s">
        <v>44</v>
      </c>
      <c r="J24" s="149"/>
    </row>
    <row r="25" s="90" customFormat="1" ht="23.25" customHeight="1" spans="1:10">
      <c r="A25" s="117"/>
      <c r="B25" s="131"/>
      <c r="C25" s="117"/>
      <c r="D25" s="132" t="s">
        <v>74</v>
      </c>
      <c r="E25" s="117" t="s">
        <v>41</v>
      </c>
      <c r="F25" s="117" t="s">
        <v>41</v>
      </c>
      <c r="G25" s="124">
        <v>2.07</v>
      </c>
      <c r="H25" s="124">
        <v>2.07</v>
      </c>
      <c r="I25" s="148" t="s">
        <v>44</v>
      </c>
      <c r="J25" s="149"/>
    </row>
    <row r="26" s="90" customFormat="1" ht="23.25" customHeight="1" spans="1:10">
      <c r="A26" s="117"/>
      <c r="B26" s="131"/>
      <c r="C26" s="117"/>
      <c r="D26" s="132" t="s">
        <v>75</v>
      </c>
      <c r="E26" s="117" t="s">
        <v>41</v>
      </c>
      <c r="F26" s="117" t="s">
        <v>41</v>
      </c>
      <c r="G26" s="124">
        <v>2.07</v>
      </c>
      <c r="H26" s="124">
        <v>2.07</v>
      </c>
      <c r="I26" s="148" t="s">
        <v>44</v>
      </c>
      <c r="J26" s="149"/>
    </row>
    <row r="27" s="90" customFormat="1" ht="81" customHeight="1" spans="1:10">
      <c r="A27" s="117"/>
      <c r="B27" s="131"/>
      <c r="C27" s="117"/>
      <c r="D27" s="132" t="s">
        <v>76</v>
      </c>
      <c r="E27" s="117" t="s">
        <v>41</v>
      </c>
      <c r="F27" s="117" t="s">
        <v>41</v>
      </c>
      <c r="G27" s="124">
        <v>2.07</v>
      </c>
      <c r="H27" s="124">
        <v>0</v>
      </c>
      <c r="I27" s="148" t="s">
        <v>77</v>
      </c>
      <c r="J27" s="149"/>
    </row>
    <row r="28" s="90" customFormat="1" ht="56" customHeight="1" spans="1:10">
      <c r="A28" s="117"/>
      <c r="B28" s="131"/>
      <c r="C28" s="117"/>
      <c r="D28" s="132" t="s">
        <v>78</v>
      </c>
      <c r="E28" s="117" t="s">
        <v>79</v>
      </c>
      <c r="F28" s="117" t="s">
        <v>80</v>
      </c>
      <c r="G28" s="124">
        <v>2.07</v>
      </c>
      <c r="H28" s="124">
        <v>1.78</v>
      </c>
      <c r="I28" s="148" t="s">
        <v>81</v>
      </c>
      <c r="J28" s="149"/>
    </row>
    <row r="29" s="90" customFormat="1" ht="23.25" customHeight="1" spans="1:10">
      <c r="A29" s="117"/>
      <c r="B29" s="131"/>
      <c r="C29" s="117"/>
      <c r="D29" s="132" t="s">
        <v>82</v>
      </c>
      <c r="E29" s="117" t="s">
        <v>83</v>
      </c>
      <c r="F29" s="123">
        <v>0.8615</v>
      </c>
      <c r="G29" s="124">
        <v>2.07</v>
      </c>
      <c r="H29" s="124">
        <v>2.07</v>
      </c>
      <c r="I29" s="148" t="s">
        <v>44</v>
      </c>
      <c r="J29" s="149"/>
    </row>
    <row r="30" s="90" customFormat="1" ht="79" customHeight="1" spans="1:10">
      <c r="A30" s="117"/>
      <c r="B30" s="131"/>
      <c r="C30" s="117"/>
      <c r="D30" s="132" t="s">
        <v>84</v>
      </c>
      <c r="E30" s="117" t="s">
        <v>85</v>
      </c>
      <c r="F30" s="123">
        <v>0.0353</v>
      </c>
      <c r="G30" s="124">
        <v>2.07</v>
      </c>
      <c r="H30" s="124">
        <v>0.52</v>
      </c>
      <c r="I30" s="148" t="s">
        <v>86</v>
      </c>
      <c r="J30" s="149"/>
    </row>
    <row r="31" s="90" customFormat="1" ht="23.25" customHeight="1" spans="1:10">
      <c r="A31" s="117"/>
      <c r="B31" s="131"/>
      <c r="C31" s="117"/>
      <c r="D31" s="132" t="s">
        <v>87</v>
      </c>
      <c r="E31" s="117" t="s">
        <v>41</v>
      </c>
      <c r="F31" s="122">
        <v>1</v>
      </c>
      <c r="G31" s="124">
        <v>2.07</v>
      </c>
      <c r="H31" s="124">
        <v>2.07</v>
      </c>
      <c r="I31" s="148" t="s">
        <v>44</v>
      </c>
      <c r="J31" s="149"/>
    </row>
    <row r="32" s="90" customFormat="1" ht="23.25" customHeight="1" spans="1:10">
      <c r="A32" s="117"/>
      <c r="B32" s="131"/>
      <c r="C32" s="117"/>
      <c r="D32" s="132" t="s">
        <v>88</v>
      </c>
      <c r="E32" s="117" t="s">
        <v>41</v>
      </c>
      <c r="F32" s="122">
        <v>1</v>
      </c>
      <c r="G32" s="124">
        <v>2.07</v>
      </c>
      <c r="H32" s="124">
        <v>2.07</v>
      </c>
      <c r="I32" s="148" t="s">
        <v>44</v>
      </c>
      <c r="J32" s="149"/>
    </row>
    <row r="33" s="90" customFormat="1" ht="79" customHeight="1" spans="1:10">
      <c r="A33" s="117"/>
      <c r="B33" s="131"/>
      <c r="C33" s="117"/>
      <c r="D33" s="132" t="s">
        <v>89</v>
      </c>
      <c r="E33" s="117" t="s">
        <v>41</v>
      </c>
      <c r="F33" s="117">
        <v>0</v>
      </c>
      <c r="G33" s="124">
        <v>2.07</v>
      </c>
      <c r="H33" s="124">
        <v>0</v>
      </c>
      <c r="I33" s="148" t="s">
        <v>90</v>
      </c>
      <c r="J33" s="149"/>
    </row>
    <row r="34" s="90" customFormat="1" ht="23.25" customHeight="1" spans="1:10">
      <c r="A34" s="117"/>
      <c r="B34" s="131"/>
      <c r="C34" s="117"/>
      <c r="D34" s="132" t="s">
        <v>91</v>
      </c>
      <c r="E34" s="117" t="s">
        <v>92</v>
      </c>
      <c r="F34" s="123">
        <v>0.9702</v>
      </c>
      <c r="G34" s="124">
        <v>2.07</v>
      </c>
      <c r="H34" s="124">
        <v>2.07</v>
      </c>
      <c r="I34" s="148" t="s">
        <v>44</v>
      </c>
      <c r="J34" s="149"/>
    </row>
    <row r="35" s="90" customFormat="1" ht="23.25" customHeight="1" spans="1:10">
      <c r="A35" s="117"/>
      <c r="B35" s="131"/>
      <c r="C35" s="117"/>
      <c r="D35" s="132" t="s">
        <v>93</v>
      </c>
      <c r="E35" s="117" t="s">
        <v>94</v>
      </c>
      <c r="F35" s="122">
        <v>1</v>
      </c>
      <c r="G35" s="124">
        <v>2.07</v>
      </c>
      <c r="H35" s="124">
        <v>2.07</v>
      </c>
      <c r="I35" s="148" t="s">
        <v>44</v>
      </c>
      <c r="J35" s="149"/>
    </row>
    <row r="36" s="90" customFormat="1" ht="23.25" customHeight="1" spans="1:10">
      <c r="A36" s="117"/>
      <c r="B36" s="131"/>
      <c r="C36" s="117"/>
      <c r="D36" s="132" t="s">
        <v>95</v>
      </c>
      <c r="E36" s="117" t="s">
        <v>94</v>
      </c>
      <c r="F36" s="122">
        <v>1</v>
      </c>
      <c r="G36" s="124">
        <v>2.07</v>
      </c>
      <c r="H36" s="124">
        <v>2.07</v>
      </c>
      <c r="I36" s="148" t="s">
        <v>44</v>
      </c>
      <c r="J36" s="149"/>
    </row>
    <row r="37" s="90" customFormat="1" ht="75" customHeight="1" spans="1:10">
      <c r="A37" s="117"/>
      <c r="B37" s="131"/>
      <c r="C37" s="117"/>
      <c r="D37" s="132" t="s">
        <v>96</v>
      </c>
      <c r="E37" s="117" t="s">
        <v>94</v>
      </c>
      <c r="F37" s="117">
        <v>0</v>
      </c>
      <c r="G37" s="124">
        <v>2.07</v>
      </c>
      <c r="H37" s="124">
        <v>0</v>
      </c>
      <c r="I37" s="148" t="s">
        <v>90</v>
      </c>
      <c r="J37" s="149"/>
    </row>
    <row r="38" s="90" customFormat="1" ht="23.25" customHeight="1" spans="1:10">
      <c r="A38" s="117"/>
      <c r="B38" s="131"/>
      <c r="C38" s="117"/>
      <c r="D38" s="132" t="s">
        <v>97</v>
      </c>
      <c r="E38" s="117" t="s">
        <v>94</v>
      </c>
      <c r="F38" s="122">
        <v>1</v>
      </c>
      <c r="G38" s="124">
        <v>2.07</v>
      </c>
      <c r="H38" s="124">
        <v>2.07</v>
      </c>
      <c r="I38" s="148" t="s">
        <v>44</v>
      </c>
      <c r="J38" s="149"/>
    </row>
    <row r="39" s="90" customFormat="1" ht="23.25" customHeight="1" spans="1:10">
      <c r="A39" s="117"/>
      <c r="B39" s="131"/>
      <c r="C39" s="117"/>
      <c r="D39" s="132" t="s">
        <v>98</v>
      </c>
      <c r="E39" s="117" t="s">
        <v>99</v>
      </c>
      <c r="F39" s="122">
        <v>1</v>
      </c>
      <c r="G39" s="124">
        <v>2.07</v>
      </c>
      <c r="H39" s="124">
        <v>2.07</v>
      </c>
      <c r="I39" s="148" t="s">
        <v>44</v>
      </c>
      <c r="J39" s="149"/>
    </row>
    <row r="40" s="90" customFormat="1" ht="67" customHeight="1" spans="1:10">
      <c r="A40" s="117"/>
      <c r="B40" s="131"/>
      <c r="C40" s="117" t="s">
        <v>100</v>
      </c>
      <c r="D40" s="132" t="s">
        <v>101</v>
      </c>
      <c r="E40" s="117" t="s">
        <v>102</v>
      </c>
      <c r="F40" s="123">
        <v>0.6824</v>
      </c>
      <c r="G40" s="124">
        <v>2.07</v>
      </c>
      <c r="H40" s="124">
        <v>1.95</v>
      </c>
      <c r="I40" s="148" t="s">
        <v>103</v>
      </c>
      <c r="J40" s="149"/>
    </row>
    <row r="41" s="90" customFormat="1" ht="54" customHeight="1" spans="1:10">
      <c r="A41" s="117"/>
      <c r="B41" s="131"/>
      <c r="C41" s="117"/>
      <c r="D41" s="132" t="s">
        <v>104</v>
      </c>
      <c r="E41" s="117" t="s">
        <v>105</v>
      </c>
      <c r="F41" s="123">
        <v>0.3512</v>
      </c>
      <c r="G41" s="124">
        <v>2.07</v>
      </c>
      <c r="H41" s="124">
        <v>1.82</v>
      </c>
      <c r="I41" s="148" t="s">
        <v>106</v>
      </c>
      <c r="J41" s="149"/>
    </row>
    <row r="42" s="90" customFormat="1" ht="23.25" customHeight="1" spans="1:9">
      <c r="A42" s="117"/>
      <c r="B42" s="131"/>
      <c r="C42" s="117"/>
      <c r="D42" s="132" t="s">
        <v>107</v>
      </c>
      <c r="E42" s="117" t="s">
        <v>83</v>
      </c>
      <c r="F42" s="123">
        <v>0.9938</v>
      </c>
      <c r="G42" s="124">
        <v>2.07</v>
      </c>
      <c r="H42" s="124">
        <v>2.07</v>
      </c>
      <c r="I42" s="104"/>
    </row>
    <row r="43" s="90" customFormat="1" ht="23.25" customHeight="1" spans="1:9">
      <c r="A43" s="117"/>
      <c r="B43" s="131"/>
      <c r="C43" s="135" t="s">
        <v>108</v>
      </c>
      <c r="D43" s="132" t="s">
        <v>109</v>
      </c>
      <c r="E43" s="136" t="s">
        <v>110</v>
      </c>
      <c r="F43" s="122">
        <v>1</v>
      </c>
      <c r="G43" s="124">
        <v>2.07</v>
      </c>
      <c r="H43" s="124">
        <v>2.07</v>
      </c>
      <c r="I43" s="104"/>
    </row>
    <row r="44" s="90" customFormat="1" ht="23.25" customHeight="1" spans="1:9">
      <c r="A44" s="117"/>
      <c r="B44" s="131"/>
      <c r="C44" s="137"/>
      <c r="D44" s="132" t="s">
        <v>111</v>
      </c>
      <c r="E44" s="136" t="s">
        <v>112</v>
      </c>
      <c r="F44" s="122">
        <v>1</v>
      </c>
      <c r="G44" s="124">
        <v>2.07</v>
      </c>
      <c r="H44" s="124">
        <v>2.07</v>
      </c>
      <c r="I44" s="104"/>
    </row>
    <row r="45" s="90" customFormat="1" ht="23.25" customHeight="1" spans="1:9">
      <c r="A45" s="117"/>
      <c r="B45" s="138" t="s">
        <v>113</v>
      </c>
      <c r="C45" s="117" t="s">
        <v>114</v>
      </c>
      <c r="D45" s="132" t="s">
        <v>115</v>
      </c>
      <c r="E45" s="136" t="s">
        <v>116</v>
      </c>
      <c r="F45" s="122">
        <v>1</v>
      </c>
      <c r="G45" s="124">
        <v>3</v>
      </c>
      <c r="H45" s="124">
        <v>3</v>
      </c>
      <c r="I45" s="150"/>
    </row>
    <row r="46" s="90" customFormat="1" ht="23.25" customHeight="1" spans="1:9">
      <c r="A46" s="117"/>
      <c r="B46" s="138"/>
      <c r="C46" s="117" t="s">
        <v>117</v>
      </c>
      <c r="D46" s="132" t="s">
        <v>118</v>
      </c>
      <c r="E46" s="136" t="s">
        <v>116</v>
      </c>
      <c r="F46" s="122">
        <v>1</v>
      </c>
      <c r="G46" s="124">
        <v>3</v>
      </c>
      <c r="H46" s="124">
        <v>3</v>
      </c>
      <c r="I46" s="104"/>
    </row>
    <row r="47" s="90" customFormat="1" ht="23.25" customHeight="1" spans="1:9">
      <c r="A47" s="117"/>
      <c r="B47" s="138"/>
      <c r="C47" s="117" t="s">
        <v>119</v>
      </c>
      <c r="D47" s="139" t="s">
        <v>120</v>
      </c>
      <c r="E47" s="117" t="s">
        <v>116</v>
      </c>
      <c r="F47" s="122">
        <v>1</v>
      </c>
      <c r="G47" s="124">
        <v>3</v>
      </c>
      <c r="H47" s="124">
        <v>3</v>
      </c>
      <c r="I47" s="104"/>
    </row>
    <row r="48" s="90" customFormat="1" ht="23.25" customHeight="1" spans="1:9">
      <c r="A48" s="117"/>
      <c r="B48" s="117" t="s">
        <v>121</v>
      </c>
      <c r="C48" s="117" t="s">
        <v>121</v>
      </c>
      <c r="D48" s="132" t="s">
        <v>122</v>
      </c>
      <c r="E48" s="136" t="s">
        <v>92</v>
      </c>
      <c r="F48" s="122">
        <v>0.95</v>
      </c>
      <c r="G48" s="124">
        <v>2.07</v>
      </c>
      <c r="H48" s="140">
        <v>2.07</v>
      </c>
      <c r="I48" s="104"/>
    </row>
    <row r="49" s="90" customFormat="1" ht="23.25" customHeight="1" spans="1:9">
      <c r="A49" s="100" t="s">
        <v>123</v>
      </c>
      <c r="B49" s="141"/>
      <c r="C49" s="141"/>
      <c r="D49" s="141"/>
      <c r="E49" s="141"/>
      <c r="F49" s="141"/>
      <c r="G49" s="97">
        <f>SUM(G10:G48)+H4</f>
        <v>99.9999999999999</v>
      </c>
      <c r="H49" s="142">
        <f>SUM(H10:H48)+I4</f>
        <v>88.0514412125401</v>
      </c>
      <c r="I49" s="104"/>
    </row>
    <row r="50" s="90" customFormat="1" ht="23.25" customHeight="1" spans="1:9">
      <c r="A50" s="143" t="s">
        <v>124</v>
      </c>
      <c r="B50" s="144"/>
      <c r="C50" s="144"/>
      <c r="D50" s="144"/>
      <c r="E50" s="144"/>
      <c r="F50" s="144"/>
      <c r="G50" s="144"/>
      <c r="H50" s="144"/>
      <c r="I50" s="151"/>
    </row>
    <row r="51" s="90" customFormat="1" ht="13.5"/>
    <row r="52" s="90" customFormat="1" ht="13.5"/>
    <row r="53" s="90" customFormat="1" ht="13.5"/>
    <row r="54" s="90" customFormat="1" ht="13.5"/>
    <row r="55" s="90" customFormat="1" spans="16379:16381">
      <c r="XEY55" s="91"/>
      <c r="XEZ55" s="91"/>
      <c r="XFA55" s="91"/>
    </row>
  </sheetData>
  <mergeCells count="23">
    <mergeCell ref="A1:I1"/>
    <mergeCell ref="B2:I2"/>
    <mergeCell ref="F3:G3"/>
    <mergeCell ref="F4:G4"/>
    <mergeCell ref="F5:G5"/>
    <mergeCell ref="F6:G6"/>
    <mergeCell ref="B7:D7"/>
    <mergeCell ref="E7:I7"/>
    <mergeCell ref="B8:D8"/>
    <mergeCell ref="E8:I8"/>
    <mergeCell ref="A49:F49"/>
    <mergeCell ref="A50:I50"/>
    <mergeCell ref="A3:A6"/>
    <mergeCell ref="A7:A8"/>
    <mergeCell ref="A9:A48"/>
    <mergeCell ref="B10:B19"/>
    <mergeCell ref="B20:B44"/>
    <mergeCell ref="B45:B47"/>
    <mergeCell ref="C10:C13"/>
    <mergeCell ref="C14:C15"/>
    <mergeCell ref="C20:C39"/>
    <mergeCell ref="C40:C42"/>
    <mergeCell ref="C43:C44"/>
  </mergeCells>
  <pageMargins left="0.75" right="0.75" top="0.196527777777778" bottom="0.118055555555556"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zoomScale="85" zoomScaleNormal="85" workbookViewId="0">
      <selection activeCell="F8" sqref="F8"/>
    </sheetView>
  </sheetViews>
  <sheetFormatPr defaultColWidth="9" defaultRowHeight="13.5"/>
  <cols>
    <col min="1" max="1" width="8.125" style="33" customWidth="1"/>
    <col min="2" max="2" width="23.275" customWidth="1"/>
    <col min="3" max="3" width="20.3666666666667" customWidth="1"/>
    <col min="4" max="4" width="12.625" customWidth="1"/>
    <col min="5" max="6" width="13.2583333333333" customWidth="1"/>
    <col min="7" max="11" width="12.625" customWidth="1"/>
  </cols>
  <sheetData>
    <row r="1" ht="57" customHeight="1" spans="1:11">
      <c r="A1" s="34" t="s">
        <v>125</v>
      </c>
      <c r="B1" s="34"/>
      <c r="C1" s="34"/>
      <c r="D1" s="34"/>
      <c r="E1" s="34"/>
      <c r="F1" s="34"/>
      <c r="G1" s="34"/>
      <c r="H1" s="34"/>
      <c r="I1" s="34"/>
      <c r="J1" s="34"/>
      <c r="K1" s="34"/>
    </row>
    <row r="2" s="32" customFormat="1" ht="30" customHeight="1" spans="1:11">
      <c r="A2" s="82" t="s">
        <v>126</v>
      </c>
      <c r="B2" s="83" t="s">
        <v>127</v>
      </c>
      <c r="C2" s="84" t="s">
        <v>128</v>
      </c>
      <c r="D2" s="83" t="s">
        <v>129</v>
      </c>
      <c r="E2" s="83"/>
      <c r="F2" s="83"/>
      <c r="G2" s="83"/>
      <c r="H2" s="83"/>
      <c r="I2" s="83"/>
      <c r="J2" s="82" t="s">
        <v>130</v>
      </c>
      <c r="K2" s="82" t="s">
        <v>131</v>
      </c>
    </row>
    <row r="3" s="32" customFormat="1" ht="30" customHeight="1" spans="1:11">
      <c r="A3" s="85"/>
      <c r="B3" s="83"/>
      <c r="C3" s="84"/>
      <c r="D3" s="83" t="s">
        <v>17</v>
      </c>
      <c r="E3" s="83"/>
      <c r="F3" s="83"/>
      <c r="G3" s="83"/>
      <c r="H3" s="83" t="s">
        <v>132</v>
      </c>
      <c r="I3" s="83" t="s">
        <v>133</v>
      </c>
      <c r="J3" s="85"/>
      <c r="K3" s="85"/>
    </row>
    <row r="4" s="32" customFormat="1" ht="30" customHeight="1" spans="1:11">
      <c r="A4" s="86"/>
      <c r="B4" s="83"/>
      <c r="C4" s="84"/>
      <c r="D4" s="84" t="s">
        <v>134</v>
      </c>
      <c r="E4" s="83" t="s">
        <v>135</v>
      </c>
      <c r="F4" s="83" t="s">
        <v>136</v>
      </c>
      <c r="G4" s="83" t="s">
        <v>137</v>
      </c>
      <c r="H4" s="83"/>
      <c r="I4" s="84"/>
      <c r="J4" s="86"/>
      <c r="K4" s="85"/>
    </row>
    <row r="5" ht="30" customHeight="1" spans="1:11">
      <c r="A5" s="43">
        <v>1</v>
      </c>
      <c r="B5" s="44" t="str">
        <f>'省级部门预算项目支出绩效自评表（业务费）'!C2</f>
        <v>  全省法院业务费</v>
      </c>
      <c r="C5" s="30" t="str">
        <f>'省级部门预算项目支出绩效自评表（业务费）'!C3</f>
        <v>甘肃省高级人民法院</v>
      </c>
      <c r="D5" s="46">
        <f>E5</f>
        <v>110</v>
      </c>
      <c r="E5" s="87">
        <f>'省级部门预算项目支出绩效自评表（业务费）'!F6</f>
        <v>110</v>
      </c>
      <c r="F5" s="87"/>
      <c r="G5" s="87"/>
      <c r="H5" s="88">
        <f>'省级部门预算项目支出绩效自评表（业务费）'!H6</f>
        <v>110</v>
      </c>
      <c r="I5" s="89">
        <f>'省级部门预算项目支出绩效自评表（业务费）'!L6</f>
        <v>1</v>
      </c>
      <c r="J5" s="43">
        <f>'省级部门预算项目支出绩效自评表（业务费）'!K35</f>
        <v>86.03</v>
      </c>
      <c r="K5" s="30"/>
    </row>
    <row r="6" ht="30" customHeight="1" spans="1:11">
      <c r="A6" s="43"/>
      <c r="B6" s="47"/>
      <c r="C6" s="47"/>
      <c r="D6" s="47"/>
      <c r="E6" s="30"/>
      <c r="F6" s="30"/>
      <c r="G6" s="30"/>
      <c r="H6" s="30"/>
      <c r="I6" s="30"/>
      <c r="J6" s="30"/>
      <c r="K6" s="30"/>
    </row>
    <row r="7" ht="30" customHeight="1" spans="1:11">
      <c r="A7" s="43"/>
      <c r="B7" s="47"/>
      <c r="C7" s="47"/>
      <c r="D7" s="47"/>
      <c r="E7" s="30"/>
      <c r="F7" s="30"/>
      <c r="G7" s="30"/>
      <c r="H7" s="30"/>
      <c r="I7" s="30"/>
      <c r="J7" s="30"/>
      <c r="K7" s="30"/>
    </row>
    <row r="8" ht="30" customHeight="1" spans="1:11">
      <c r="A8" s="43"/>
      <c r="B8" s="47"/>
      <c r="C8" s="47"/>
      <c r="D8" s="47"/>
      <c r="E8" s="30"/>
      <c r="F8" s="30"/>
      <c r="G8" s="30"/>
      <c r="H8" s="30"/>
      <c r="I8" s="30"/>
      <c r="J8" s="30"/>
      <c r="K8" s="30"/>
    </row>
    <row r="9" ht="30" customHeight="1" spans="1:11">
      <c r="A9" s="43"/>
      <c r="B9" s="30"/>
      <c r="C9" s="30"/>
      <c r="D9" s="30"/>
      <c r="E9" s="30"/>
      <c r="F9" s="30"/>
      <c r="G9" s="30"/>
      <c r="H9" s="30"/>
      <c r="I9" s="30"/>
      <c r="J9" s="30"/>
      <c r="K9" s="30"/>
    </row>
    <row r="10" ht="30" customHeight="1" spans="1:11">
      <c r="A10" s="43"/>
      <c r="B10" s="30"/>
      <c r="C10" s="30"/>
      <c r="D10" s="30"/>
      <c r="E10" s="30"/>
      <c r="F10" s="30"/>
      <c r="G10" s="30"/>
      <c r="H10" s="30"/>
      <c r="I10" s="30"/>
      <c r="J10" s="30"/>
      <c r="K10" s="30"/>
    </row>
    <row r="11" ht="30" customHeight="1" spans="1:11">
      <c r="A11" s="43"/>
      <c r="B11" s="30"/>
      <c r="C11" s="30"/>
      <c r="D11" s="30"/>
      <c r="E11" s="30"/>
      <c r="F11" s="30"/>
      <c r="G11" s="30"/>
      <c r="H11" s="30"/>
      <c r="I11" s="30"/>
      <c r="J11" s="30"/>
      <c r="K11" s="30"/>
    </row>
    <row r="12" ht="30" customHeight="1" spans="1:11">
      <c r="A12" s="43"/>
      <c r="B12" s="30"/>
      <c r="C12" s="30"/>
      <c r="D12" s="30"/>
      <c r="E12" s="30"/>
      <c r="F12" s="30"/>
      <c r="G12" s="30"/>
      <c r="H12" s="30"/>
      <c r="I12" s="30"/>
      <c r="J12" s="30"/>
      <c r="K12" s="30"/>
    </row>
    <row r="13" ht="30" customHeight="1" spans="1:11">
      <c r="A13" s="43"/>
      <c r="B13" s="47" t="s">
        <v>138</v>
      </c>
      <c r="C13" s="30"/>
      <c r="D13" s="46">
        <f>SUM(D5:D12)</f>
        <v>110</v>
      </c>
      <c r="E13" s="46">
        <f t="shared" ref="E13:J13" si="0">SUM(E5:E12)</f>
        <v>110</v>
      </c>
      <c r="F13" s="46"/>
      <c r="G13" s="46"/>
      <c r="H13" s="46">
        <f t="shared" si="0"/>
        <v>110</v>
      </c>
      <c r="I13" s="89">
        <f t="shared" si="0"/>
        <v>1</v>
      </c>
      <c r="J13" s="43">
        <f t="shared" si="0"/>
        <v>86.03</v>
      </c>
      <c r="K13"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opLeftCell="D1" workbookViewId="0">
      <selection activeCell="R30" sqref="R30"/>
    </sheetView>
  </sheetViews>
  <sheetFormatPr defaultColWidth="9" defaultRowHeight="13.5"/>
  <cols>
    <col min="1" max="1" width="6.16666666666667" customWidth="1"/>
    <col min="3" max="3" width="12.2916666666667" customWidth="1"/>
    <col min="5" max="5" width="11.25" customWidth="1"/>
    <col min="6" max="6" width="2.375" customWidth="1"/>
    <col min="7" max="7" width="10.875" customWidth="1"/>
    <col min="8" max="8" width="10.125" customWidth="1"/>
    <col min="9" max="9" width="6.875" customWidth="1"/>
    <col min="10" max="10" width="0.875" customWidth="1"/>
    <col min="11" max="11" width="8" style="51" customWidth="1"/>
    <col min="12" max="12" width="1" style="51" customWidth="1"/>
    <col min="13" max="13" width="6.875" style="51" customWidth="1"/>
    <col min="14" max="14" width="12.875" style="51" customWidth="1"/>
    <col min="15" max="16" width="12.8166666666667"/>
  </cols>
  <sheetData>
    <row r="1" ht="42" customHeight="1" spans="1:14">
      <c r="A1" s="1" t="s">
        <v>139</v>
      </c>
      <c r="B1" s="1"/>
      <c r="C1" s="1"/>
      <c r="D1" s="1"/>
      <c r="E1" s="1"/>
      <c r="F1" s="1"/>
      <c r="G1" s="1"/>
      <c r="H1" s="1"/>
      <c r="I1" s="1"/>
      <c r="J1" s="1"/>
      <c r="K1" s="69"/>
      <c r="L1" s="69"/>
      <c r="M1" s="69"/>
      <c r="N1" s="69"/>
    </row>
    <row r="2" ht="15" customHeight="1" spans="1:14">
      <c r="A2" s="2" t="s">
        <v>127</v>
      </c>
      <c r="B2" s="2"/>
      <c r="C2" s="2" t="s">
        <v>140</v>
      </c>
      <c r="D2" s="2"/>
      <c r="E2" s="2"/>
      <c r="F2" s="2"/>
      <c r="G2" s="2"/>
      <c r="H2" s="2"/>
      <c r="I2" s="2"/>
      <c r="J2" s="2"/>
      <c r="K2" s="28"/>
      <c r="L2" s="28"/>
      <c r="M2" s="28"/>
      <c r="N2" s="28"/>
    </row>
    <row r="3" ht="15" customHeight="1" spans="1:14">
      <c r="A3" s="2" t="s">
        <v>128</v>
      </c>
      <c r="B3" s="2"/>
      <c r="C3" s="2" t="s">
        <v>141</v>
      </c>
      <c r="D3" s="2"/>
      <c r="E3" s="2"/>
      <c r="F3" s="2"/>
      <c r="G3" s="2"/>
      <c r="H3" s="2" t="s">
        <v>142</v>
      </c>
      <c r="I3" s="2"/>
      <c r="J3" s="2" t="s">
        <v>14</v>
      </c>
      <c r="K3" s="28"/>
      <c r="L3" s="28"/>
      <c r="M3" s="28"/>
      <c r="N3" s="28"/>
    </row>
    <row r="4" ht="15" customHeight="1" spans="1:14">
      <c r="A4" s="2" t="s">
        <v>129</v>
      </c>
      <c r="B4" s="2"/>
      <c r="C4" s="2"/>
      <c r="D4" s="2"/>
      <c r="E4" s="2" t="s">
        <v>16</v>
      </c>
      <c r="F4" s="2" t="s">
        <v>143</v>
      </c>
      <c r="G4" s="2"/>
      <c r="H4" s="2" t="s">
        <v>144</v>
      </c>
      <c r="I4" s="2"/>
      <c r="J4" s="2" t="s">
        <v>20</v>
      </c>
      <c r="K4" s="28"/>
      <c r="L4" s="28" t="s">
        <v>145</v>
      </c>
      <c r="M4" s="28"/>
      <c r="N4" s="28" t="s">
        <v>21</v>
      </c>
    </row>
    <row r="5" ht="15" customHeight="1" spans="1:14">
      <c r="A5" s="2"/>
      <c r="B5" s="2"/>
      <c r="C5" s="2"/>
      <c r="D5" s="2"/>
      <c r="E5" s="2"/>
      <c r="F5" s="2"/>
      <c r="G5" s="2"/>
      <c r="H5" s="2"/>
      <c r="I5" s="2"/>
      <c r="J5" s="2"/>
      <c r="K5" s="28"/>
      <c r="L5" s="28"/>
      <c r="M5" s="28"/>
      <c r="N5" s="28"/>
    </row>
    <row r="6" ht="15" customHeight="1" spans="1:14">
      <c r="A6" s="2"/>
      <c r="B6" s="2"/>
      <c r="C6" s="4" t="s">
        <v>146</v>
      </c>
      <c r="D6" s="4"/>
      <c r="E6" s="26">
        <f>1100000/10000</f>
        <v>110</v>
      </c>
      <c r="F6" s="26">
        <f>1100000/10000</f>
        <v>110</v>
      </c>
      <c r="G6" s="26"/>
      <c r="H6" s="26">
        <v>110</v>
      </c>
      <c r="I6" s="26"/>
      <c r="J6" s="70">
        <v>10</v>
      </c>
      <c r="K6" s="71"/>
      <c r="L6" s="72">
        <f>H6/F6</f>
        <v>1</v>
      </c>
      <c r="M6" s="72"/>
      <c r="N6" s="71">
        <f>J6</f>
        <v>10</v>
      </c>
    </row>
    <row r="7" ht="15" customHeight="1" spans="1:14">
      <c r="A7" s="2"/>
      <c r="B7" s="2"/>
      <c r="C7" s="2" t="s">
        <v>147</v>
      </c>
      <c r="D7" s="2"/>
      <c r="E7" s="26">
        <v>110</v>
      </c>
      <c r="F7" s="26">
        <v>110</v>
      </c>
      <c r="G7" s="26"/>
      <c r="H7" s="26">
        <v>110</v>
      </c>
      <c r="I7" s="26"/>
      <c r="J7" s="26" t="s">
        <v>24</v>
      </c>
      <c r="K7" s="73"/>
      <c r="L7" s="72">
        <f>H7/F7</f>
        <v>1</v>
      </c>
      <c r="M7" s="72"/>
      <c r="N7" s="73" t="s">
        <v>24</v>
      </c>
    </row>
    <row r="8" ht="15" customHeight="1" spans="1:14">
      <c r="A8" s="2"/>
      <c r="B8" s="2"/>
      <c r="C8" s="2" t="s">
        <v>148</v>
      </c>
      <c r="D8" s="2"/>
      <c r="E8" s="26"/>
      <c r="F8" s="26"/>
      <c r="G8" s="26"/>
      <c r="H8" s="26"/>
      <c r="I8" s="26"/>
      <c r="J8" s="26" t="s">
        <v>24</v>
      </c>
      <c r="K8" s="73"/>
      <c r="L8" s="73"/>
      <c r="M8" s="73"/>
      <c r="N8" s="73" t="s">
        <v>24</v>
      </c>
    </row>
    <row r="9" ht="15" customHeight="1" spans="1:14">
      <c r="A9" s="2"/>
      <c r="B9" s="2"/>
      <c r="C9" s="2" t="s">
        <v>137</v>
      </c>
      <c r="D9" s="2"/>
      <c r="E9" s="2"/>
      <c r="F9" s="2"/>
      <c r="G9" s="2"/>
      <c r="H9" s="2"/>
      <c r="I9" s="2"/>
      <c r="J9" s="2" t="s">
        <v>24</v>
      </c>
      <c r="K9" s="28"/>
      <c r="L9" s="28"/>
      <c r="M9" s="28"/>
      <c r="N9" s="28" t="s">
        <v>24</v>
      </c>
    </row>
    <row r="10" ht="15" customHeight="1" spans="1:14">
      <c r="A10" s="2" t="s">
        <v>149</v>
      </c>
      <c r="B10" s="2" t="s">
        <v>27</v>
      </c>
      <c r="C10" s="2"/>
      <c r="D10" s="2"/>
      <c r="E10" s="2"/>
      <c r="F10" s="2"/>
      <c r="G10" s="2"/>
      <c r="H10" s="2" t="s">
        <v>150</v>
      </c>
      <c r="I10" s="2"/>
      <c r="J10" s="2"/>
      <c r="K10" s="28"/>
      <c r="L10" s="28"/>
      <c r="M10" s="28"/>
      <c r="N10" s="28"/>
    </row>
    <row r="11" ht="85" customHeight="1" spans="1:14">
      <c r="A11" s="2"/>
      <c r="B11" s="10" t="s">
        <v>151</v>
      </c>
      <c r="C11" s="10"/>
      <c r="D11" s="10"/>
      <c r="E11" s="10"/>
      <c r="F11" s="10"/>
      <c r="G11" s="10"/>
      <c r="H11" s="52" t="s">
        <v>152</v>
      </c>
      <c r="I11" s="52"/>
      <c r="J11" s="52"/>
      <c r="K11" s="52"/>
      <c r="L11" s="52"/>
      <c r="M11" s="52"/>
      <c r="N11" s="52"/>
    </row>
    <row r="12" ht="18" customHeight="1" spans="1:14">
      <c r="A12" s="53" t="s">
        <v>153</v>
      </c>
      <c r="B12" s="54" t="s">
        <v>32</v>
      </c>
      <c r="C12" s="54" t="s">
        <v>33</v>
      </c>
      <c r="D12" s="54" t="s">
        <v>34</v>
      </c>
      <c r="E12" s="54"/>
      <c r="F12" s="54"/>
      <c r="G12" s="54" t="s">
        <v>35</v>
      </c>
      <c r="H12" s="54" t="s">
        <v>36</v>
      </c>
      <c r="I12" s="54" t="s">
        <v>20</v>
      </c>
      <c r="J12" s="54"/>
      <c r="K12" s="56" t="s">
        <v>21</v>
      </c>
      <c r="L12" s="56"/>
      <c r="M12" s="56" t="s">
        <v>37</v>
      </c>
      <c r="N12" s="56"/>
    </row>
    <row r="13" s="51" customFormat="1" ht="18" customHeight="1" spans="1:14">
      <c r="A13" s="55"/>
      <c r="B13" s="56" t="s">
        <v>154</v>
      </c>
      <c r="C13" s="56" t="s">
        <v>155</v>
      </c>
      <c r="D13" s="57" t="s">
        <v>156</v>
      </c>
      <c r="E13" s="57"/>
      <c r="F13" s="57"/>
      <c r="G13" s="58" t="s">
        <v>70</v>
      </c>
      <c r="H13" s="59">
        <v>1</v>
      </c>
      <c r="I13" s="56">
        <v>3.33</v>
      </c>
      <c r="J13" s="56"/>
      <c r="K13" s="56">
        <f>I13</f>
        <v>3.33</v>
      </c>
      <c r="L13" s="56"/>
      <c r="M13" s="74" t="s">
        <v>44</v>
      </c>
      <c r="N13" s="74"/>
    </row>
    <row r="14" s="51" customFormat="1" ht="75" customHeight="1" spans="1:14">
      <c r="A14" s="55"/>
      <c r="B14" s="56"/>
      <c r="C14" s="56"/>
      <c r="D14" s="57" t="s">
        <v>157</v>
      </c>
      <c r="E14" s="57"/>
      <c r="F14" s="57"/>
      <c r="G14" s="58" t="s">
        <v>67</v>
      </c>
      <c r="H14" s="59">
        <v>0.57</v>
      </c>
      <c r="I14" s="56">
        <v>3.33</v>
      </c>
      <c r="J14" s="56"/>
      <c r="K14" s="56">
        <v>2.92</v>
      </c>
      <c r="L14" s="56"/>
      <c r="M14" s="74" t="s">
        <v>158</v>
      </c>
      <c r="N14" s="74"/>
    </row>
    <row r="15" s="51" customFormat="1" ht="86" customHeight="1" spans="1:14">
      <c r="A15" s="55"/>
      <c r="B15" s="56"/>
      <c r="C15" s="56"/>
      <c r="D15" s="57" t="s">
        <v>159</v>
      </c>
      <c r="E15" s="57"/>
      <c r="F15" s="57"/>
      <c r="G15" s="58">
        <f>100%</f>
        <v>1</v>
      </c>
      <c r="H15" s="60">
        <v>0</v>
      </c>
      <c r="I15" s="56">
        <v>3.33</v>
      </c>
      <c r="J15" s="56"/>
      <c r="K15" s="75">
        <v>0</v>
      </c>
      <c r="L15" s="76"/>
      <c r="M15" s="74" t="s">
        <v>160</v>
      </c>
      <c r="N15" s="74"/>
    </row>
    <row r="16" s="51" customFormat="1" ht="18" customHeight="1" spans="1:14">
      <c r="A16" s="55"/>
      <c r="B16" s="56"/>
      <c r="C16" s="56"/>
      <c r="D16" s="57" t="s">
        <v>161</v>
      </c>
      <c r="E16" s="57"/>
      <c r="F16" s="57"/>
      <c r="G16" s="58" t="s">
        <v>41</v>
      </c>
      <c r="H16" s="61">
        <v>1</v>
      </c>
      <c r="I16" s="56">
        <v>3.33</v>
      </c>
      <c r="J16" s="56"/>
      <c r="K16" s="75">
        <f>I16</f>
        <v>3.33</v>
      </c>
      <c r="L16" s="76"/>
      <c r="M16" s="74" t="s">
        <v>44</v>
      </c>
      <c r="N16" s="74"/>
    </row>
    <row r="17" s="51" customFormat="1" ht="18" customHeight="1" spans="1:14">
      <c r="A17" s="55"/>
      <c r="B17" s="56"/>
      <c r="C17" s="56"/>
      <c r="D17" s="57" t="s">
        <v>162</v>
      </c>
      <c r="E17" s="57"/>
      <c r="F17" s="57"/>
      <c r="G17" s="58" t="s">
        <v>41</v>
      </c>
      <c r="H17" s="61">
        <v>1</v>
      </c>
      <c r="I17" s="56">
        <v>3.33</v>
      </c>
      <c r="J17" s="56"/>
      <c r="K17" s="75">
        <f>I17</f>
        <v>3.33</v>
      </c>
      <c r="L17" s="76"/>
      <c r="M17" s="74" t="s">
        <v>44</v>
      </c>
      <c r="N17" s="74"/>
    </row>
    <row r="18" s="51" customFormat="1" ht="18" customHeight="1" spans="1:14">
      <c r="A18" s="55"/>
      <c r="B18" s="56"/>
      <c r="C18" s="56"/>
      <c r="D18" s="57" t="s">
        <v>163</v>
      </c>
      <c r="E18" s="57"/>
      <c r="F18" s="57"/>
      <c r="G18" s="58" t="s">
        <v>65</v>
      </c>
      <c r="H18" s="59">
        <v>0.74</v>
      </c>
      <c r="I18" s="56">
        <v>3.38</v>
      </c>
      <c r="J18" s="56"/>
      <c r="K18" s="56">
        <f>I18</f>
        <v>3.38</v>
      </c>
      <c r="L18" s="56"/>
      <c r="M18" s="74" t="s">
        <v>44</v>
      </c>
      <c r="N18" s="74"/>
    </row>
    <row r="19" s="51" customFormat="1" ht="18" customHeight="1" spans="1:14">
      <c r="A19" s="55"/>
      <c r="B19" s="56"/>
      <c r="C19" s="56"/>
      <c r="D19" s="57" t="s">
        <v>164</v>
      </c>
      <c r="E19" s="57"/>
      <c r="F19" s="57"/>
      <c r="G19" s="58" t="s">
        <v>72</v>
      </c>
      <c r="H19" s="59">
        <v>0.81</v>
      </c>
      <c r="I19" s="56">
        <v>3.33</v>
      </c>
      <c r="J19" s="56"/>
      <c r="K19" s="75">
        <f>I19</f>
        <v>3.33</v>
      </c>
      <c r="L19" s="76"/>
      <c r="M19" s="77" t="s">
        <v>44</v>
      </c>
      <c r="N19" s="77"/>
    </row>
    <row r="20" s="51" customFormat="1" ht="78" customHeight="1" spans="1:14">
      <c r="A20" s="55"/>
      <c r="B20" s="56"/>
      <c r="C20" s="56" t="s">
        <v>165</v>
      </c>
      <c r="D20" s="57" t="s">
        <v>166</v>
      </c>
      <c r="E20" s="57"/>
      <c r="F20" s="57"/>
      <c r="G20" s="58" t="s">
        <v>85</v>
      </c>
      <c r="H20" s="62">
        <v>0.0353</v>
      </c>
      <c r="I20" s="56">
        <v>3.33</v>
      </c>
      <c r="J20" s="56"/>
      <c r="K20" s="56">
        <v>0.84</v>
      </c>
      <c r="L20" s="56"/>
      <c r="M20" s="77" t="s">
        <v>86</v>
      </c>
      <c r="N20" s="77"/>
    </row>
    <row r="21" s="51" customFormat="1" ht="77" customHeight="1" spans="1:14">
      <c r="A21" s="55"/>
      <c r="B21" s="56"/>
      <c r="C21" s="56"/>
      <c r="D21" s="57" t="s">
        <v>167</v>
      </c>
      <c r="E21" s="57"/>
      <c r="F21" s="57"/>
      <c r="G21" s="58" t="s">
        <v>41</v>
      </c>
      <c r="H21" s="61">
        <v>0</v>
      </c>
      <c r="I21" s="56">
        <v>3.33</v>
      </c>
      <c r="J21" s="56"/>
      <c r="K21" s="56">
        <v>0</v>
      </c>
      <c r="L21" s="56"/>
      <c r="M21" s="77" t="s">
        <v>77</v>
      </c>
      <c r="N21" s="77"/>
    </row>
    <row r="22" s="51" customFormat="1" ht="18" customHeight="1" spans="1:14">
      <c r="A22" s="55"/>
      <c r="B22" s="56"/>
      <c r="C22" s="56"/>
      <c r="D22" s="57" t="s">
        <v>168</v>
      </c>
      <c r="E22" s="57"/>
      <c r="F22" s="57"/>
      <c r="G22" s="58" t="s">
        <v>41</v>
      </c>
      <c r="H22" s="61">
        <v>1</v>
      </c>
      <c r="I22" s="56">
        <v>3.33</v>
      </c>
      <c r="J22" s="56"/>
      <c r="K22" s="56">
        <v>3.33</v>
      </c>
      <c r="L22" s="56"/>
      <c r="M22" s="77" t="s">
        <v>44</v>
      </c>
      <c r="N22" s="77"/>
    </row>
    <row r="23" s="51" customFormat="1" ht="18" customHeight="1" spans="1:14">
      <c r="A23" s="55"/>
      <c r="B23" s="56"/>
      <c r="C23" s="56"/>
      <c r="D23" s="57" t="s">
        <v>169</v>
      </c>
      <c r="E23" s="57"/>
      <c r="F23" s="57"/>
      <c r="G23" s="58" t="s">
        <v>83</v>
      </c>
      <c r="H23" s="62">
        <v>0.8615</v>
      </c>
      <c r="I23" s="56">
        <v>3.33</v>
      </c>
      <c r="J23" s="56"/>
      <c r="K23" s="75">
        <f>I23</f>
        <v>3.33</v>
      </c>
      <c r="L23" s="76"/>
      <c r="M23" s="77" t="s">
        <v>44</v>
      </c>
      <c r="N23" s="77"/>
    </row>
    <row r="24" s="51" customFormat="1" ht="18" customHeight="1" spans="1:14">
      <c r="A24" s="55"/>
      <c r="B24" s="56"/>
      <c r="C24" s="56" t="s">
        <v>170</v>
      </c>
      <c r="D24" s="57" t="s">
        <v>171</v>
      </c>
      <c r="E24" s="57"/>
      <c r="F24" s="57"/>
      <c r="G24" s="58" t="s">
        <v>92</v>
      </c>
      <c r="H24" s="62">
        <v>0.9702</v>
      </c>
      <c r="I24" s="56">
        <v>3.33</v>
      </c>
      <c r="J24" s="56"/>
      <c r="K24" s="56">
        <v>3.33</v>
      </c>
      <c r="L24" s="56"/>
      <c r="M24" s="77" t="s">
        <v>44</v>
      </c>
      <c r="N24" s="77"/>
    </row>
    <row r="25" s="51" customFormat="1" ht="75" customHeight="1" spans="1:14">
      <c r="A25" s="55"/>
      <c r="B25" s="56"/>
      <c r="C25" s="56"/>
      <c r="D25" s="57" t="s">
        <v>172</v>
      </c>
      <c r="E25" s="57"/>
      <c r="F25" s="57"/>
      <c r="G25" s="58" t="s">
        <v>41</v>
      </c>
      <c r="H25" s="59">
        <v>0</v>
      </c>
      <c r="I25" s="56">
        <v>3.33</v>
      </c>
      <c r="J25" s="56"/>
      <c r="K25" s="56">
        <v>0</v>
      </c>
      <c r="L25" s="56"/>
      <c r="M25" s="77" t="s">
        <v>173</v>
      </c>
      <c r="N25" s="77"/>
    </row>
    <row r="26" s="51" customFormat="1" ht="18" customHeight="1" spans="1:14">
      <c r="A26" s="55"/>
      <c r="B26" s="56"/>
      <c r="C26" s="56"/>
      <c r="D26" s="57" t="s">
        <v>174</v>
      </c>
      <c r="E26" s="57"/>
      <c r="F26" s="57"/>
      <c r="G26" s="58" t="s">
        <v>94</v>
      </c>
      <c r="H26" s="61">
        <v>1</v>
      </c>
      <c r="I26" s="56">
        <v>3.33</v>
      </c>
      <c r="J26" s="56"/>
      <c r="K26" s="56">
        <v>3.33</v>
      </c>
      <c r="L26" s="56"/>
      <c r="M26" s="77" t="s">
        <v>44</v>
      </c>
      <c r="N26" s="77"/>
    </row>
    <row r="27" s="51" customFormat="1" ht="18" customHeight="1" spans="1:14">
      <c r="A27" s="55"/>
      <c r="B27" s="56"/>
      <c r="C27" s="56" t="s">
        <v>175</v>
      </c>
      <c r="D27" s="57" t="s">
        <v>176</v>
      </c>
      <c r="E27" s="57"/>
      <c r="F27" s="57"/>
      <c r="G27" s="58" t="s">
        <v>99</v>
      </c>
      <c r="H27" s="61">
        <v>1</v>
      </c>
      <c r="I27" s="56">
        <v>3.33</v>
      </c>
      <c r="J27" s="56"/>
      <c r="K27" s="56">
        <f>I27</f>
        <v>3.33</v>
      </c>
      <c r="L27" s="56"/>
      <c r="M27" s="77" t="s">
        <v>44</v>
      </c>
      <c r="N27" s="77"/>
    </row>
    <row r="28" ht="65" customHeight="1" spans="1:14">
      <c r="A28" s="63"/>
      <c r="B28" s="54" t="s">
        <v>177</v>
      </c>
      <c r="C28" s="54" t="s">
        <v>178</v>
      </c>
      <c r="D28" s="64" t="s">
        <v>179</v>
      </c>
      <c r="E28" s="64"/>
      <c r="F28" s="64"/>
      <c r="G28" s="65" t="s">
        <v>102</v>
      </c>
      <c r="H28" s="66">
        <v>0.6824</v>
      </c>
      <c r="I28" s="54">
        <v>6</v>
      </c>
      <c r="J28" s="54"/>
      <c r="K28" s="56">
        <v>5.65</v>
      </c>
      <c r="L28" s="56"/>
      <c r="M28" s="77" t="s">
        <v>103</v>
      </c>
      <c r="N28" s="77"/>
    </row>
    <row r="29" ht="54" customHeight="1" spans="1:14">
      <c r="A29" s="63"/>
      <c r="B29" s="54"/>
      <c r="C29" s="54" t="s">
        <v>180</v>
      </c>
      <c r="D29" s="64" t="s">
        <v>181</v>
      </c>
      <c r="E29" s="64"/>
      <c r="F29" s="64"/>
      <c r="G29" s="65" t="s">
        <v>105</v>
      </c>
      <c r="H29" s="66">
        <v>0.3512</v>
      </c>
      <c r="I29" s="54">
        <v>6</v>
      </c>
      <c r="J29" s="54"/>
      <c r="K29" s="56">
        <v>5.27</v>
      </c>
      <c r="L29" s="56"/>
      <c r="M29" s="77" t="s">
        <v>182</v>
      </c>
      <c r="N29" s="77"/>
    </row>
    <row r="30" ht="18" customHeight="1" spans="1:14">
      <c r="A30" s="63"/>
      <c r="B30" s="54"/>
      <c r="C30" s="54"/>
      <c r="D30" s="64" t="s">
        <v>183</v>
      </c>
      <c r="E30" s="64"/>
      <c r="F30" s="64"/>
      <c r="G30" s="65" t="s">
        <v>83</v>
      </c>
      <c r="H30" s="66">
        <v>0.9938</v>
      </c>
      <c r="I30" s="54">
        <v>6</v>
      </c>
      <c r="J30" s="54"/>
      <c r="K30" s="56">
        <v>6</v>
      </c>
      <c r="L30" s="56"/>
      <c r="M30" s="74" t="s">
        <v>44</v>
      </c>
      <c r="N30" s="74"/>
    </row>
    <row r="31" ht="18" customHeight="1" spans="1:14">
      <c r="A31" s="63"/>
      <c r="B31" s="54"/>
      <c r="C31" s="54" t="s">
        <v>184</v>
      </c>
      <c r="D31" s="64" t="s">
        <v>185</v>
      </c>
      <c r="E31" s="64"/>
      <c r="F31" s="64"/>
      <c r="G31" s="54" t="s">
        <v>51</v>
      </c>
      <c r="H31" s="61">
        <v>1</v>
      </c>
      <c r="I31" s="54">
        <v>6</v>
      </c>
      <c r="J31" s="54"/>
      <c r="K31" s="56">
        <v>6</v>
      </c>
      <c r="L31" s="56"/>
      <c r="M31" s="74" t="s">
        <v>44</v>
      </c>
      <c r="N31" s="74"/>
    </row>
    <row r="32" ht="18" customHeight="1" spans="1:14">
      <c r="A32" s="63"/>
      <c r="B32" s="54"/>
      <c r="C32" s="54"/>
      <c r="D32" s="64" t="s">
        <v>186</v>
      </c>
      <c r="E32" s="64"/>
      <c r="F32" s="64"/>
      <c r="G32" s="54" t="s">
        <v>51</v>
      </c>
      <c r="H32" s="61">
        <v>1</v>
      </c>
      <c r="I32" s="54">
        <v>6</v>
      </c>
      <c r="J32" s="54"/>
      <c r="K32" s="56">
        <v>6</v>
      </c>
      <c r="L32" s="56"/>
      <c r="M32" s="74" t="s">
        <v>44</v>
      </c>
      <c r="N32" s="74"/>
    </row>
    <row r="33" ht="18" customHeight="1" spans="1:14">
      <c r="A33" s="63"/>
      <c r="B33" s="54" t="s">
        <v>187</v>
      </c>
      <c r="C33" s="54" t="s">
        <v>188</v>
      </c>
      <c r="D33" s="64" t="s">
        <v>122</v>
      </c>
      <c r="E33" s="64"/>
      <c r="F33" s="64"/>
      <c r="G33" s="67" t="s">
        <v>92</v>
      </c>
      <c r="H33" s="59">
        <v>0.95</v>
      </c>
      <c r="I33" s="54">
        <v>5</v>
      </c>
      <c r="J33" s="54"/>
      <c r="K33" s="56">
        <v>5</v>
      </c>
      <c r="L33" s="56"/>
      <c r="M33" s="56"/>
      <c r="N33" s="56"/>
    </row>
    <row r="34" ht="18" customHeight="1" spans="1:14">
      <c r="A34" s="63"/>
      <c r="B34" s="54"/>
      <c r="C34" s="54"/>
      <c r="D34" s="64" t="s">
        <v>189</v>
      </c>
      <c r="E34" s="64"/>
      <c r="F34" s="64"/>
      <c r="G34" s="67" t="s">
        <v>92</v>
      </c>
      <c r="H34" s="59">
        <v>0.85</v>
      </c>
      <c r="I34" s="54">
        <v>5</v>
      </c>
      <c r="J34" s="54"/>
      <c r="K34" s="56">
        <v>5</v>
      </c>
      <c r="L34" s="56"/>
      <c r="M34" s="56"/>
      <c r="N34" s="56"/>
    </row>
    <row r="35" ht="18" customHeight="1" spans="1:14">
      <c r="A35" s="68" t="s">
        <v>190</v>
      </c>
      <c r="B35" s="68"/>
      <c r="C35" s="68"/>
      <c r="D35" s="68"/>
      <c r="E35" s="68"/>
      <c r="F35" s="68"/>
      <c r="G35" s="68"/>
      <c r="H35" s="68"/>
      <c r="I35" s="68">
        <f>SUM(I13:J34)+J6</f>
        <v>100</v>
      </c>
      <c r="J35" s="68"/>
      <c r="K35" s="78">
        <f>SUM(K13:K34)+N6</f>
        <v>86.03</v>
      </c>
      <c r="L35" s="78"/>
      <c r="M35" s="79"/>
      <c r="N35" s="79"/>
    </row>
    <row r="36" spans="1:14">
      <c r="A36" s="22" t="s">
        <v>191</v>
      </c>
      <c r="B36" s="23" t="s">
        <v>112</v>
      </c>
      <c r="C36" s="24"/>
      <c r="D36" s="24"/>
      <c r="E36" s="24"/>
      <c r="F36" s="24"/>
      <c r="G36" s="24"/>
      <c r="H36" s="24"/>
      <c r="I36" s="24"/>
      <c r="J36" s="24"/>
      <c r="K36" s="80"/>
      <c r="L36" s="80"/>
      <c r="M36" s="80"/>
      <c r="N36" s="81"/>
    </row>
    <row r="37" ht="15.95" customHeight="1"/>
  </sheetData>
  <mergeCells count="14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A35:H35"/>
    <mergeCell ref="I35:J35"/>
    <mergeCell ref="K35:L35"/>
    <mergeCell ref="M35:N35"/>
    <mergeCell ref="B36:N36"/>
    <mergeCell ref="A10:A11"/>
    <mergeCell ref="A12:A34"/>
    <mergeCell ref="B13:B27"/>
    <mergeCell ref="B28:B32"/>
    <mergeCell ref="B33:B34"/>
    <mergeCell ref="C13:C19"/>
    <mergeCell ref="C20:C23"/>
    <mergeCell ref="C24:C26"/>
    <mergeCell ref="C29:C30"/>
    <mergeCell ref="C31:C32"/>
    <mergeCell ref="C33:C34"/>
    <mergeCell ref="E4:E5"/>
    <mergeCell ref="N4:N5"/>
    <mergeCell ref="A4:B9"/>
    <mergeCell ref="C4:D5"/>
    <mergeCell ref="F4:G5"/>
    <mergeCell ref="H4:I5"/>
    <mergeCell ref="J4:K5"/>
    <mergeCell ref="L4:M5"/>
  </mergeCells>
  <pageMargins left="0" right="0" top="0.354166666666667"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F8" sqref="F8"/>
    </sheetView>
  </sheetViews>
  <sheetFormatPr defaultColWidth="9" defaultRowHeight="13.5"/>
  <cols>
    <col min="1" max="1" width="5.75833333333333" style="33" customWidth="1"/>
    <col min="2" max="2" width="30.6333333333333" customWidth="1"/>
    <col min="3" max="3" width="21.4583333333333" customWidth="1"/>
    <col min="4" max="10" width="11.5" customWidth="1"/>
    <col min="11" max="11" width="10" customWidth="1"/>
    <col min="12" max="12" width="11.5" customWidth="1"/>
  </cols>
  <sheetData>
    <row r="1" ht="57" customHeight="1" spans="1:12">
      <c r="A1" s="34" t="s">
        <v>192</v>
      </c>
      <c r="B1" s="34"/>
      <c r="C1" s="34"/>
      <c r="D1" s="34"/>
      <c r="E1" s="34"/>
      <c r="F1" s="34"/>
      <c r="G1" s="34"/>
      <c r="H1" s="34"/>
      <c r="I1" s="34"/>
      <c r="J1" s="34"/>
      <c r="K1" s="34"/>
      <c r="L1" s="34"/>
    </row>
    <row r="2" s="32" customFormat="1" ht="30" customHeight="1" spans="1:12">
      <c r="A2" s="35" t="s">
        <v>126</v>
      </c>
      <c r="B2" s="36" t="s">
        <v>193</v>
      </c>
      <c r="C2" s="37" t="s">
        <v>128</v>
      </c>
      <c r="D2" s="38" t="s">
        <v>194</v>
      </c>
      <c r="E2" s="39"/>
      <c r="F2" s="39"/>
      <c r="G2" s="39"/>
      <c r="H2" s="39"/>
      <c r="I2" s="39"/>
      <c r="J2" s="41"/>
      <c r="K2" s="35" t="s">
        <v>130</v>
      </c>
      <c r="L2" s="35" t="s">
        <v>131</v>
      </c>
    </row>
    <row r="3" s="32" customFormat="1" ht="30" customHeight="1" spans="1:12">
      <c r="A3" s="40"/>
      <c r="B3" s="36"/>
      <c r="C3" s="37"/>
      <c r="D3" s="38" t="s">
        <v>17</v>
      </c>
      <c r="E3" s="39"/>
      <c r="F3" s="39"/>
      <c r="G3" s="39"/>
      <c r="H3" s="41"/>
      <c r="I3" s="48" t="s">
        <v>132</v>
      </c>
      <c r="J3" s="48" t="s">
        <v>133</v>
      </c>
      <c r="K3" s="40"/>
      <c r="L3" s="40"/>
    </row>
    <row r="4" s="32" customFormat="1" ht="30" customHeight="1" spans="1:12">
      <c r="A4" s="42"/>
      <c r="B4" s="36"/>
      <c r="C4" s="37"/>
      <c r="D4" s="37" t="s">
        <v>134</v>
      </c>
      <c r="E4" s="36" t="s">
        <v>195</v>
      </c>
      <c r="F4" s="36" t="s">
        <v>196</v>
      </c>
      <c r="G4" s="36" t="s">
        <v>197</v>
      </c>
      <c r="H4" s="36" t="s">
        <v>198</v>
      </c>
      <c r="I4" s="49"/>
      <c r="J4" s="42"/>
      <c r="K4" s="42"/>
      <c r="L4" s="40"/>
    </row>
    <row r="5" ht="30" customHeight="1" spans="1:12">
      <c r="A5" s="43">
        <v>1</v>
      </c>
      <c r="B5" s="44" t="str">
        <f>'省对市县转移支付绩效自评表（ 中央政法纪检监察转移支付资金）'!C2</f>
        <v>  中央政法纪检监察转移支付资金</v>
      </c>
      <c r="C5" s="33" t="str">
        <f>'省对市县转移支付绩效自评表（ 中央政法纪检监察转移支付资金）'!C3</f>
        <v>甘肃省高级人民法院</v>
      </c>
      <c r="D5" s="45">
        <f>E5+F5+G5+H5</f>
        <v>340</v>
      </c>
      <c r="E5" s="46">
        <f>'省对市县转移支付绩效自评表（ 中央政法纪检监察转移支付资金）'!F6</f>
        <v>340</v>
      </c>
      <c r="F5" s="46"/>
      <c r="G5" s="46"/>
      <c r="H5" s="46"/>
      <c r="I5" s="46">
        <f>'省对市县转移支付绩效自评表（ 中央政法纪检监察转移支付资金）'!H6</f>
        <v>339.38</v>
      </c>
      <c r="J5" s="50">
        <f>'省对市县转移支付绩效自评表（ 中央政法纪检监察转移支付资金）'!L6</f>
        <v>0.998176470588235</v>
      </c>
      <c r="K5" s="46">
        <f>'省对市县转移支付绩效自评表（ 中央政法纪检监察转移支付资金）'!K37</f>
        <v>98.9017647058823</v>
      </c>
      <c r="L5" s="30"/>
    </row>
    <row r="6" ht="30" customHeight="1" spans="1:12">
      <c r="A6" s="43"/>
      <c r="B6" s="44"/>
      <c r="C6" s="47"/>
      <c r="D6" s="46"/>
      <c r="E6" s="46"/>
      <c r="F6" s="46"/>
      <c r="G6" s="46"/>
      <c r="H6" s="46"/>
      <c r="I6" s="46"/>
      <c r="J6" s="43"/>
      <c r="K6" s="46"/>
      <c r="L6" s="30"/>
    </row>
    <row r="7" ht="30" customHeight="1" spans="1:12">
      <c r="A7" s="43"/>
      <c r="B7" s="44"/>
      <c r="C7" s="47"/>
      <c r="D7" s="46"/>
      <c r="E7" s="46"/>
      <c r="F7" s="46"/>
      <c r="G7" s="46"/>
      <c r="H7" s="46"/>
      <c r="I7" s="46"/>
      <c r="J7" s="43"/>
      <c r="K7" s="46"/>
      <c r="L7" s="30"/>
    </row>
    <row r="8" ht="30" customHeight="1" spans="1:12">
      <c r="A8" s="43"/>
      <c r="B8" s="47"/>
      <c r="C8" s="47"/>
      <c r="D8" s="46"/>
      <c r="E8" s="46"/>
      <c r="F8" s="46"/>
      <c r="G8" s="46"/>
      <c r="H8" s="46"/>
      <c r="I8" s="46"/>
      <c r="J8" s="43"/>
      <c r="K8" s="46"/>
      <c r="L8" s="30"/>
    </row>
    <row r="9" ht="30" customHeight="1" spans="1:12">
      <c r="A9" s="43"/>
      <c r="B9" s="30"/>
      <c r="C9" s="30"/>
      <c r="D9" s="46"/>
      <c r="E9" s="46"/>
      <c r="F9" s="46"/>
      <c r="G9" s="46"/>
      <c r="H9" s="46"/>
      <c r="I9" s="46"/>
      <c r="J9" s="43"/>
      <c r="K9" s="46"/>
      <c r="L9" s="30"/>
    </row>
    <row r="10" ht="30" customHeight="1" spans="1:12">
      <c r="A10" s="43"/>
      <c r="B10" s="30"/>
      <c r="C10" s="30"/>
      <c r="D10" s="46"/>
      <c r="E10" s="46"/>
      <c r="F10" s="46"/>
      <c r="G10" s="46"/>
      <c r="H10" s="46"/>
      <c r="I10" s="46"/>
      <c r="J10" s="43"/>
      <c r="K10" s="46"/>
      <c r="L10" s="30"/>
    </row>
    <row r="11" ht="30" customHeight="1" spans="1:12">
      <c r="A11" s="43"/>
      <c r="B11" s="30"/>
      <c r="C11" s="30"/>
      <c r="D11" s="46"/>
      <c r="E11" s="46"/>
      <c r="F11" s="46"/>
      <c r="G11" s="46"/>
      <c r="H11" s="46"/>
      <c r="I11" s="46"/>
      <c r="J11" s="43"/>
      <c r="K11" s="46"/>
      <c r="L11" s="30"/>
    </row>
    <row r="12" ht="30" customHeight="1" spans="1:12">
      <c r="A12" s="43"/>
      <c r="B12" s="47" t="s">
        <v>138</v>
      </c>
      <c r="C12" s="30"/>
      <c r="D12" s="46">
        <f>D5</f>
        <v>340</v>
      </c>
      <c r="E12" s="46">
        <f t="shared" ref="E12:K12" si="0">E5</f>
        <v>340</v>
      </c>
      <c r="F12" s="46"/>
      <c r="G12" s="46"/>
      <c r="H12" s="46"/>
      <c r="I12" s="46">
        <f t="shared" si="0"/>
        <v>339.38</v>
      </c>
      <c r="J12" s="50">
        <f t="shared" si="0"/>
        <v>0.998176470588235</v>
      </c>
      <c r="K12" s="46">
        <f t="shared" si="0"/>
        <v>98.9017647058823</v>
      </c>
      <c r="L12" s="30"/>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zoomScale="115" zoomScaleNormal="115" topLeftCell="A19" workbookViewId="0">
      <selection activeCell="M31" sqref="M31:N31"/>
    </sheetView>
  </sheetViews>
  <sheetFormatPr defaultColWidth="9" defaultRowHeight="13.5"/>
  <cols>
    <col min="1" max="1" width="5.44166666666667" customWidth="1"/>
    <col min="2" max="2" width="8.25" customWidth="1"/>
    <col min="3" max="3" width="10.75" customWidth="1"/>
    <col min="5" max="5" width="11.625" customWidth="1"/>
    <col min="6" max="6" width="6.25833333333333" customWidth="1"/>
    <col min="7" max="7" width="9.775" customWidth="1"/>
    <col min="8" max="8" width="10" customWidth="1"/>
    <col min="9" max="9" width="4.625" customWidth="1"/>
    <col min="10" max="10" width="3.25833333333333" customWidth="1"/>
    <col min="11" max="11" width="6.25833333333333" customWidth="1"/>
    <col min="12" max="12" width="1" customWidth="1"/>
    <col min="13" max="13" width="7.38333333333333" customWidth="1"/>
    <col min="14" max="14" width="9.01666666666667" customWidth="1"/>
    <col min="17" max="18" width="12.8166666666667"/>
  </cols>
  <sheetData>
    <row r="1" ht="57" customHeight="1" spans="1:14">
      <c r="A1" s="1" t="s">
        <v>199</v>
      </c>
      <c r="B1" s="1"/>
      <c r="C1" s="1"/>
      <c r="D1" s="1"/>
      <c r="E1" s="1"/>
      <c r="F1" s="1"/>
      <c r="G1" s="1"/>
      <c r="H1" s="1"/>
      <c r="I1" s="1"/>
      <c r="J1" s="1"/>
      <c r="K1" s="1"/>
      <c r="L1" s="1"/>
      <c r="M1" s="1"/>
      <c r="N1" s="1"/>
    </row>
    <row r="2" ht="15" customHeight="1" spans="1:14">
      <c r="A2" s="2" t="s">
        <v>193</v>
      </c>
      <c r="B2" s="2"/>
      <c r="C2" s="2" t="s">
        <v>200</v>
      </c>
      <c r="D2" s="2"/>
      <c r="E2" s="2"/>
      <c r="F2" s="2"/>
      <c r="G2" s="2"/>
      <c r="H2" s="2"/>
      <c r="I2" s="2"/>
      <c r="J2" s="2"/>
      <c r="K2" s="2"/>
      <c r="L2" s="2"/>
      <c r="M2" s="2"/>
      <c r="N2" s="2"/>
    </row>
    <row r="3" ht="15" customHeight="1" spans="1:14">
      <c r="A3" s="2" t="s">
        <v>201</v>
      </c>
      <c r="B3" s="2"/>
      <c r="C3" s="2" t="s">
        <v>141</v>
      </c>
      <c r="D3" s="2"/>
      <c r="E3" s="2"/>
      <c r="F3" s="2"/>
      <c r="G3" s="2"/>
      <c r="H3" s="3" t="s">
        <v>142</v>
      </c>
      <c r="I3" s="3"/>
      <c r="J3" s="2" t="s">
        <v>14</v>
      </c>
      <c r="K3" s="2"/>
      <c r="L3" s="2"/>
      <c r="M3" s="2"/>
      <c r="N3" s="2"/>
    </row>
    <row r="4" ht="15" customHeight="1" spans="1:14">
      <c r="A4" s="2" t="s">
        <v>129</v>
      </c>
      <c r="B4" s="2"/>
      <c r="C4" s="2"/>
      <c r="D4" s="2"/>
      <c r="E4" s="2" t="s">
        <v>16</v>
      </c>
      <c r="F4" s="2" t="s">
        <v>143</v>
      </c>
      <c r="G4" s="2"/>
      <c r="H4" s="2" t="s">
        <v>144</v>
      </c>
      <c r="I4" s="2"/>
      <c r="J4" s="2" t="s">
        <v>20</v>
      </c>
      <c r="K4" s="2"/>
      <c r="L4" s="2" t="s">
        <v>145</v>
      </c>
      <c r="M4" s="2"/>
      <c r="N4" s="2" t="s">
        <v>21</v>
      </c>
    </row>
    <row r="5" ht="15" customHeight="1" spans="1:14">
      <c r="A5" s="2"/>
      <c r="B5" s="2"/>
      <c r="C5" s="2"/>
      <c r="D5" s="2"/>
      <c r="E5" s="2"/>
      <c r="F5" s="2"/>
      <c r="G5" s="2"/>
      <c r="H5" s="2"/>
      <c r="I5" s="2"/>
      <c r="J5" s="2"/>
      <c r="K5" s="2"/>
      <c r="L5" s="2"/>
      <c r="M5" s="2"/>
      <c r="N5" s="2"/>
    </row>
    <row r="6" ht="15" customHeight="1" spans="1:14">
      <c r="A6" s="2"/>
      <c r="B6" s="2"/>
      <c r="C6" s="4" t="s">
        <v>146</v>
      </c>
      <c r="D6" s="4"/>
      <c r="E6" s="5">
        <f>E7+E8+E9+E10</f>
        <v>240</v>
      </c>
      <c r="F6" s="6">
        <f>F7+F8+F9+F10</f>
        <v>340</v>
      </c>
      <c r="G6" s="7"/>
      <c r="H6" s="6">
        <f>H7+H8+H9+H10</f>
        <v>339.38</v>
      </c>
      <c r="I6" s="7"/>
      <c r="J6" s="2">
        <v>10</v>
      </c>
      <c r="K6" s="2"/>
      <c r="L6" s="25">
        <f>H6/F6</f>
        <v>0.998176470588235</v>
      </c>
      <c r="M6" s="25"/>
      <c r="N6" s="26">
        <f>L6*J6</f>
        <v>9.98176470588235</v>
      </c>
    </row>
    <row r="7" ht="15" customHeight="1" spans="1:14">
      <c r="A7" s="2"/>
      <c r="B7" s="2"/>
      <c r="C7" s="2" t="s">
        <v>202</v>
      </c>
      <c r="D7" s="2"/>
      <c r="E7" s="5">
        <v>240</v>
      </c>
      <c r="F7" s="6">
        <f>3400000/10000</f>
        <v>340</v>
      </c>
      <c r="G7" s="7"/>
      <c r="H7" s="5">
        <f>339.38</f>
        <v>339.38</v>
      </c>
      <c r="I7" s="5"/>
      <c r="J7" s="2" t="s">
        <v>24</v>
      </c>
      <c r="K7" s="2"/>
      <c r="L7" s="25"/>
      <c r="M7" s="25"/>
      <c r="N7" s="2"/>
    </row>
    <row r="8" ht="15" customHeight="1" spans="1:14">
      <c r="A8" s="2"/>
      <c r="B8" s="2"/>
      <c r="C8" s="8" t="s">
        <v>203</v>
      </c>
      <c r="D8" s="9"/>
      <c r="E8" s="2"/>
      <c r="F8" s="8"/>
      <c r="G8" s="9"/>
      <c r="H8" s="8"/>
      <c r="I8" s="9"/>
      <c r="J8" s="2" t="s">
        <v>24</v>
      </c>
      <c r="K8" s="2"/>
      <c r="L8" s="2"/>
      <c r="M8" s="2"/>
      <c r="N8" s="2" t="s">
        <v>24</v>
      </c>
    </row>
    <row r="9" ht="15" customHeight="1" spans="1:14">
      <c r="A9" s="2"/>
      <c r="B9" s="2"/>
      <c r="C9" s="2" t="s">
        <v>204</v>
      </c>
      <c r="D9" s="2"/>
      <c r="E9" s="2"/>
      <c r="F9" s="8"/>
      <c r="G9" s="9"/>
      <c r="H9" s="2"/>
      <c r="I9" s="2"/>
      <c r="J9" s="2" t="s">
        <v>24</v>
      </c>
      <c r="K9" s="2"/>
      <c r="L9" s="2"/>
      <c r="M9" s="2"/>
      <c r="N9" s="2" t="s">
        <v>24</v>
      </c>
    </row>
    <row r="10" ht="15" customHeight="1" spans="1:14">
      <c r="A10" s="2"/>
      <c r="B10" s="2"/>
      <c r="C10" s="2" t="s">
        <v>205</v>
      </c>
      <c r="D10" s="2"/>
      <c r="E10" s="2"/>
      <c r="F10" s="8"/>
      <c r="G10" s="9"/>
      <c r="H10" s="2"/>
      <c r="I10" s="2"/>
      <c r="J10" s="2" t="s">
        <v>24</v>
      </c>
      <c r="K10" s="2"/>
      <c r="L10" s="2"/>
      <c r="M10" s="2"/>
      <c r="N10" s="2" t="s">
        <v>24</v>
      </c>
    </row>
    <row r="11" ht="15" customHeight="1" spans="1:14">
      <c r="A11" s="2" t="s">
        <v>149</v>
      </c>
      <c r="B11" s="2" t="s">
        <v>27</v>
      </c>
      <c r="C11" s="2"/>
      <c r="D11" s="2"/>
      <c r="E11" s="2"/>
      <c r="F11" s="2"/>
      <c r="G11" s="2"/>
      <c r="H11" s="2" t="s">
        <v>150</v>
      </c>
      <c r="I11" s="2"/>
      <c r="J11" s="2"/>
      <c r="K11" s="2"/>
      <c r="L11" s="2"/>
      <c r="M11" s="2"/>
      <c r="N11" s="2"/>
    </row>
    <row r="12" ht="92" customHeight="1" spans="1:14">
      <c r="A12" s="2"/>
      <c r="B12" s="10" t="s">
        <v>206</v>
      </c>
      <c r="C12" s="10"/>
      <c r="D12" s="10"/>
      <c r="E12" s="10"/>
      <c r="F12" s="10"/>
      <c r="G12" s="10"/>
      <c r="H12" s="10" t="s">
        <v>207</v>
      </c>
      <c r="I12" s="10"/>
      <c r="J12" s="10"/>
      <c r="K12" s="10"/>
      <c r="L12" s="10"/>
      <c r="M12" s="10"/>
      <c r="N12" s="10"/>
    </row>
    <row r="13" ht="30.95" customHeight="1" spans="1:14">
      <c r="A13" s="11" t="s">
        <v>153</v>
      </c>
      <c r="B13" s="2" t="s">
        <v>32</v>
      </c>
      <c r="C13" s="2" t="s">
        <v>33</v>
      </c>
      <c r="D13" s="2" t="s">
        <v>34</v>
      </c>
      <c r="E13" s="2"/>
      <c r="F13" s="2"/>
      <c r="G13" s="2" t="s">
        <v>35</v>
      </c>
      <c r="H13" s="2" t="s">
        <v>36</v>
      </c>
      <c r="I13" s="2" t="s">
        <v>20</v>
      </c>
      <c r="J13" s="2"/>
      <c r="K13" s="2" t="s">
        <v>21</v>
      </c>
      <c r="L13" s="2"/>
      <c r="M13" s="2" t="s">
        <v>37</v>
      </c>
      <c r="N13" s="2"/>
    </row>
    <row r="14" ht="15" customHeight="1" spans="1:14">
      <c r="A14" s="11"/>
      <c r="B14" s="2" t="s">
        <v>154</v>
      </c>
      <c r="C14" s="12" t="s">
        <v>155</v>
      </c>
      <c r="D14" s="13" t="s">
        <v>208</v>
      </c>
      <c r="E14" s="13"/>
      <c r="F14" s="13"/>
      <c r="G14" s="14" t="s">
        <v>209</v>
      </c>
      <c r="H14" s="2">
        <v>2</v>
      </c>
      <c r="I14" s="2">
        <v>3.2</v>
      </c>
      <c r="J14" s="2"/>
      <c r="K14" s="2">
        <f>I14</f>
        <v>3.2</v>
      </c>
      <c r="L14" s="2"/>
      <c r="M14" s="2"/>
      <c r="N14" s="2"/>
    </row>
    <row r="15" ht="15" customHeight="1" spans="1:14">
      <c r="A15" s="11"/>
      <c r="B15" s="2"/>
      <c r="C15" s="15"/>
      <c r="D15" s="13" t="s">
        <v>210</v>
      </c>
      <c r="E15" s="13"/>
      <c r="F15" s="13"/>
      <c r="G15" s="14" t="s">
        <v>41</v>
      </c>
      <c r="H15" s="16">
        <v>1</v>
      </c>
      <c r="I15" s="2">
        <v>3.12</v>
      </c>
      <c r="J15" s="2"/>
      <c r="K15" s="2">
        <f t="shared" ref="K15:K29" si="0">I15</f>
        <v>3.12</v>
      </c>
      <c r="L15" s="2"/>
      <c r="M15" s="2"/>
      <c r="N15" s="2"/>
    </row>
    <row r="16" ht="15" customHeight="1" spans="1:14">
      <c r="A16" s="11"/>
      <c r="B16" s="2"/>
      <c r="C16" s="15"/>
      <c r="D16" s="13" t="s">
        <v>211</v>
      </c>
      <c r="E16" s="13"/>
      <c r="F16" s="13"/>
      <c r="G16" s="14" t="s">
        <v>41</v>
      </c>
      <c r="H16" s="16">
        <v>1</v>
      </c>
      <c r="I16" s="2">
        <v>3.12</v>
      </c>
      <c r="J16" s="2"/>
      <c r="K16" s="2">
        <f t="shared" si="0"/>
        <v>3.12</v>
      </c>
      <c r="L16" s="2"/>
      <c r="M16" s="2"/>
      <c r="N16" s="2"/>
    </row>
    <row r="17" ht="15" customHeight="1" spans="1:14">
      <c r="A17" s="11"/>
      <c r="B17" s="2"/>
      <c r="C17" s="15"/>
      <c r="D17" s="13" t="s">
        <v>212</v>
      </c>
      <c r="E17" s="13"/>
      <c r="F17" s="13"/>
      <c r="G17" s="14" t="s">
        <v>41</v>
      </c>
      <c r="H17" s="16">
        <v>1</v>
      </c>
      <c r="I17" s="2">
        <v>3.12</v>
      </c>
      <c r="J17" s="2"/>
      <c r="K17" s="2">
        <f t="shared" si="0"/>
        <v>3.12</v>
      </c>
      <c r="L17" s="2"/>
      <c r="M17" s="8"/>
      <c r="N17" s="9"/>
    </row>
    <row r="18" ht="15" customHeight="1" spans="1:14">
      <c r="A18" s="11"/>
      <c r="B18" s="2"/>
      <c r="C18" s="17"/>
      <c r="D18" s="13" t="s">
        <v>213</v>
      </c>
      <c r="E18" s="13"/>
      <c r="F18" s="13"/>
      <c r="G18" s="14" t="s">
        <v>67</v>
      </c>
      <c r="H18" s="18">
        <v>0.64</v>
      </c>
      <c r="I18" s="2">
        <v>3.12</v>
      </c>
      <c r="J18" s="2"/>
      <c r="K18" s="2">
        <f t="shared" si="0"/>
        <v>3.12</v>
      </c>
      <c r="L18" s="2"/>
      <c r="M18" s="8"/>
      <c r="N18" s="9"/>
    </row>
    <row r="19" ht="15" customHeight="1" spans="1:14">
      <c r="A19" s="11"/>
      <c r="B19" s="2"/>
      <c r="C19" s="12" t="s">
        <v>165</v>
      </c>
      <c r="D19" s="13" t="s">
        <v>214</v>
      </c>
      <c r="E19" s="13"/>
      <c r="F19" s="13"/>
      <c r="G19" s="14" t="s">
        <v>41</v>
      </c>
      <c r="H19" s="16">
        <v>1</v>
      </c>
      <c r="I19" s="2">
        <v>3.12</v>
      </c>
      <c r="J19" s="2"/>
      <c r="K19" s="2">
        <f t="shared" si="0"/>
        <v>3.12</v>
      </c>
      <c r="L19" s="2"/>
      <c r="M19" s="2"/>
      <c r="N19" s="2"/>
    </row>
    <row r="20" ht="15" customHeight="1" spans="1:14">
      <c r="A20" s="11"/>
      <c r="B20" s="2"/>
      <c r="C20" s="15"/>
      <c r="D20" s="13" t="s">
        <v>215</v>
      </c>
      <c r="E20" s="13"/>
      <c r="F20" s="13"/>
      <c r="G20" s="14" t="s">
        <v>41</v>
      </c>
      <c r="H20" s="16">
        <v>1</v>
      </c>
      <c r="I20" s="2">
        <v>3.12</v>
      </c>
      <c r="J20" s="2"/>
      <c r="K20" s="2">
        <f t="shared" si="0"/>
        <v>3.12</v>
      </c>
      <c r="L20" s="2"/>
      <c r="M20" s="2"/>
      <c r="N20" s="2"/>
    </row>
    <row r="21" ht="15" customHeight="1" spans="1:14">
      <c r="A21" s="11"/>
      <c r="B21" s="2"/>
      <c r="C21" s="15"/>
      <c r="D21" s="13" t="s">
        <v>216</v>
      </c>
      <c r="E21" s="13"/>
      <c r="F21" s="13"/>
      <c r="G21" s="14" t="s">
        <v>41</v>
      </c>
      <c r="H21" s="16">
        <v>1</v>
      </c>
      <c r="I21" s="2">
        <v>3.12</v>
      </c>
      <c r="J21" s="2"/>
      <c r="K21" s="2">
        <f t="shared" si="0"/>
        <v>3.12</v>
      </c>
      <c r="L21" s="2"/>
      <c r="M21" s="2"/>
      <c r="N21" s="2"/>
    </row>
    <row r="22" ht="15" customHeight="1" spans="1:14">
      <c r="A22" s="11"/>
      <c r="B22" s="2"/>
      <c r="C22" s="15"/>
      <c r="D22" s="13" t="s">
        <v>217</v>
      </c>
      <c r="E22" s="13"/>
      <c r="F22" s="13"/>
      <c r="G22" s="14" t="s">
        <v>41</v>
      </c>
      <c r="H22" s="16">
        <v>1</v>
      </c>
      <c r="I22" s="2">
        <v>3.12</v>
      </c>
      <c r="J22" s="2"/>
      <c r="K22" s="2">
        <f t="shared" si="0"/>
        <v>3.12</v>
      </c>
      <c r="L22" s="2"/>
      <c r="M22" s="8"/>
      <c r="N22" s="9"/>
    </row>
    <row r="23" ht="15" customHeight="1" spans="1:14">
      <c r="A23" s="11"/>
      <c r="B23" s="2"/>
      <c r="C23" s="17"/>
      <c r="D23" s="13" t="s">
        <v>218</v>
      </c>
      <c r="E23" s="13"/>
      <c r="F23" s="13"/>
      <c r="G23" s="14" t="s">
        <v>83</v>
      </c>
      <c r="H23" s="19">
        <v>0.8615</v>
      </c>
      <c r="I23" s="2">
        <v>3.12</v>
      </c>
      <c r="J23" s="2"/>
      <c r="K23" s="2">
        <f t="shared" si="0"/>
        <v>3.12</v>
      </c>
      <c r="L23" s="2"/>
      <c r="M23" s="8"/>
      <c r="N23" s="9"/>
    </row>
    <row r="24" ht="15" customHeight="1" spans="1:14">
      <c r="A24" s="11"/>
      <c r="B24" s="2"/>
      <c r="C24" s="12" t="s">
        <v>170</v>
      </c>
      <c r="D24" s="13" t="s">
        <v>219</v>
      </c>
      <c r="E24" s="13"/>
      <c r="F24" s="13"/>
      <c r="G24" s="14" t="s">
        <v>94</v>
      </c>
      <c r="H24" s="16">
        <v>1</v>
      </c>
      <c r="I24" s="2">
        <v>3.12</v>
      </c>
      <c r="J24" s="2"/>
      <c r="K24" s="2">
        <f t="shared" si="0"/>
        <v>3.12</v>
      </c>
      <c r="L24" s="2"/>
      <c r="M24" s="2"/>
      <c r="N24" s="2"/>
    </row>
    <row r="25" ht="15" customHeight="1" spans="1:14">
      <c r="A25" s="11"/>
      <c r="B25" s="2"/>
      <c r="C25" s="15"/>
      <c r="D25" s="13" t="s">
        <v>220</v>
      </c>
      <c r="E25" s="13"/>
      <c r="F25" s="13"/>
      <c r="G25" s="14" t="s">
        <v>94</v>
      </c>
      <c r="H25" s="16">
        <v>1</v>
      </c>
      <c r="I25" s="2">
        <v>3.12</v>
      </c>
      <c r="J25" s="2"/>
      <c r="K25" s="2">
        <f t="shared" si="0"/>
        <v>3.12</v>
      </c>
      <c r="L25" s="2"/>
      <c r="M25" s="2"/>
      <c r="N25" s="2"/>
    </row>
    <row r="26" ht="15" customHeight="1" spans="1:14">
      <c r="A26" s="11"/>
      <c r="B26" s="2"/>
      <c r="C26" s="15"/>
      <c r="D26" s="13" t="s">
        <v>221</v>
      </c>
      <c r="E26" s="13"/>
      <c r="F26" s="13"/>
      <c r="G26" s="14" t="s">
        <v>94</v>
      </c>
      <c r="H26" s="16">
        <v>1</v>
      </c>
      <c r="I26" s="2">
        <v>3.12</v>
      </c>
      <c r="J26" s="2"/>
      <c r="K26" s="2">
        <f t="shared" si="0"/>
        <v>3.12</v>
      </c>
      <c r="L26" s="2"/>
      <c r="M26" s="2"/>
      <c r="N26" s="2"/>
    </row>
    <row r="27" ht="15" customHeight="1" spans="1:14">
      <c r="A27" s="11"/>
      <c r="B27" s="2"/>
      <c r="C27" s="15"/>
      <c r="D27" s="13" t="s">
        <v>222</v>
      </c>
      <c r="E27" s="13"/>
      <c r="F27" s="13"/>
      <c r="G27" s="14" t="s">
        <v>94</v>
      </c>
      <c r="H27" s="16">
        <v>1</v>
      </c>
      <c r="I27" s="2">
        <v>3.12</v>
      </c>
      <c r="J27" s="2"/>
      <c r="K27" s="2">
        <f t="shared" si="0"/>
        <v>3.12</v>
      </c>
      <c r="L27" s="2"/>
      <c r="M27" s="8"/>
      <c r="N27" s="9"/>
    </row>
    <row r="28" ht="15" customHeight="1" spans="1:14">
      <c r="A28" s="11"/>
      <c r="B28" s="2"/>
      <c r="C28" s="17"/>
      <c r="D28" s="13" t="s">
        <v>223</v>
      </c>
      <c r="E28" s="13"/>
      <c r="F28" s="13"/>
      <c r="G28" s="14" t="s">
        <v>224</v>
      </c>
      <c r="H28" s="19">
        <v>0.9702</v>
      </c>
      <c r="I28" s="2">
        <v>3.12</v>
      </c>
      <c r="J28" s="2"/>
      <c r="K28" s="2">
        <f t="shared" si="0"/>
        <v>3.12</v>
      </c>
      <c r="L28" s="2"/>
      <c r="M28" s="8"/>
      <c r="N28" s="9"/>
    </row>
    <row r="29" ht="15" customHeight="1" spans="1:14">
      <c r="A29" s="11"/>
      <c r="B29" s="2"/>
      <c r="C29" s="2" t="s">
        <v>175</v>
      </c>
      <c r="D29" s="13" t="s">
        <v>225</v>
      </c>
      <c r="E29" s="13"/>
      <c r="F29" s="13"/>
      <c r="G29" s="14" t="s">
        <v>226</v>
      </c>
      <c r="H29" s="18">
        <v>1</v>
      </c>
      <c r="I29" s="2">
        <v>3.12</v>
      </c>
      <c r="J29" s="2"/>
      <c r="K29" s="2">
        <f t="shared" si="0"/>
        <v>3.12</v>
      </c>
      <c r="L29" s="2"/>
      <c r="M29" s="2"/>
      <c r="N29" s="2"/>
    </row>
    <row r="30" ht="77" customHeight="1" spans="1:14">
      <c r="A30" s="11"/>
      <c r="B30" s="2" t="s">
        <v>177</v>
      </c>
      <c r="C30" s="2" t="s">
        <v>178</v>
      </c>
      <c r="D30" s="13" t="s">
        <v>227</v>
      </c>
      <c r="E30" s="13"/>
      <c r="F30" s="13"/>
      <c r="G30" s="18" t="s">
        <v>102</v>
      </c>
      <c r="H30" s="19">
        <v>0.6824</v>
      </c>
      <c r="I30" s="2">
        <v>6</v>
      </c>
      <c r="J30" s="2"/>
      <c r="K30" s="27">
        <v>5.65</v>
      </c>
      <c r="L30" s="27"/>
      <c r="M30" s="14" t="s">
        <v>228</v>
      </c>
      <c r="N30" s="14"/>
    </row>
    <row r="31" ht="64" customHeight="1" spans="1:14">
      <c r="A31" s="11"/>
      <c r="B31" s="2"/>
      <c r="C31" s="2" t="s">
        <v>180</v>
      </c>
      <c r="D31" s="13" t="s">
        <v>229</v>
      </c>
      <c r="E31" s="13"/>
      <c r="F31" s="13"/>
      <c r="G31" s="18" t="s">
        <v>105</v>
      </c>
      <c r="H31" s="19">
        <v>0.3512</v>
      </c>
      <c r="I31" s="2">
        <v>6</v>
      </c>
      <c r="J31" s="2"/>
      <c r="K31" s="2">
        <v>5.27</v>
      </c>
      <c r="L31" s="2"/>
      <c r="M31" s="14" t="s">
        <v>230</v>
      </c>
      <c r="N31" s="14"/>
    </row>
    <row r="32" ht="15" customHeight="1" spans="1:14">
      <c r="A32" s="11"/>
      <c r="B32" s="2"/>
      <c r="C32" s="2"/>
      <c r="D32" s="13" t="s">
        <v>231</v>
      </c>
      <c r="E32" s="13"/>
      <c r="F32" s="13"/>
      <c r="G32" s="18" t="s">
        <v>41</v>
      </c>
      <c r="H32" s="18">
        <v>1</v>
      </c>
      <c r="I32" s="2">
        <v>6</v>
      </c>
      <c r="J32" s="2"/>
      <c r="K32" s="2">
        <v>6</v>
      </c>
      <c r="L32" s="2"/>
      <c r="M32" s="2"/>
      <c r="N32" s="2"/>
    </row>
    <row r="33" ht="15" customHeight="1" spans="1:14">
      <c r="A33" s="11"/>
      <c r="B33" s="2"/>
      <c r="C33" s="2" t="s">
        <v>184</v>
      </c>
      <c r="D33" s="13" t="s">
        <v>232</v>
      </c>
      <c r="E33" s="13"/>
      <c r="F33" s="13"/>
      <c r="G33" s="18" t="s">
        <v>51</v>
      </c>
      <c r="H33" s="16">
        <v>1</v>
      </c>
      <c r="I33" s="2">
        <v>6</v>
      </c>
      <c r="J33" s="2"/>
      <c r="K33" s="2">
        <v>6</v>
      </c>
      <c r="L33" s="2"/>
      <c r="M33" s="2"/>
      <c r="N33" s="2"/>
    </row>
    <row r="34" ht="15" customHeight="1" spans="1:14">
      <c r="A34" s="11"/>
      <c r="B34" s="2"/>
      <c r="C34" s="2"/>
      <c r="D34" s="13" t="s">
        <v>233</v>
      </c>
      <c r="E34" s="13"/>
      <c r="F34" s="13"/>
      <c r="G34" s="18" t="s">
        <v>51</v>
      </c>
      <c r="H34" s="16">
        <v>1</v>
      </c>
      <c r="I34" s="2">
        <v>6</v>
      </c>
      <c r="J34" s="2"/>
      <c r="K34" s="2">
        <v>6</v>
      </c>
      <c r="L34" s="2"/>
      <c r="M34" s="2"/>
      <c r="N34" s="2"/>
    </row>
    <row r="35" ht="15" customHeight="1" spans="1:14">
      <c r="A35" s="11"/>
      <c r="B35" s="2" t="s">
        <v>187</v>
      </c>
      <c r="C35" s="2" t="s">
        <v>188</v>
      </c>
      <c r="D35" s="13" t="s">
        <v>234</v>
      </c>
      <c r="E35" s="13"/>
      <c r="F35" s="13"/>
      <c r="G35" s="20" t="s">
        <v>92</v>
      </c>
      <c r="H35" s="20">
        <v>0.85</v>
      </c>
      <c r="I35" s="28">
        <v>5</v>
      </c>
      <c r="J35" s="28"/>
      <c r="K35" s="2">
        <v>5</v>
      </c>
      <c r="L35" s="2"/>
      <c r="M35" s="2"/>
      <c r="N35" s="2"/>
    </row>
    <row r="36" ht="15" customHeight="1" spans="1:14">
      <c r="A36" s="11"/>
      <c r="B36" s="2"/>
      <c r="C36" s="2"/>
      <c r="D36" s="13" t="s">
        <v>235</v>
      </c>
      <c r="E36" s="13"/>
      <c r="F36" s="13"/>
      <c r="G36" s="20" t="s">
        <v>92</v>
      </c>
      <c r="H36" s="20">
        <v>0.95</v>
      </c>
      <c r="I36" s="28">
        <v>5</v>
      </c>
      <c r="J36" s="28"/>
      <c r="K36" s="2">
        <v>5</v>
      </c>
      <c r="L36" s="2"/>
      <c r="M36" s="2"/>
      <c r="N36" s="2"/>
    </row>
    <row r="37" ht="15" customHeight="1" spans="1:14">
      <c r="A37" s="21" t="s">
        <v>190</v>
      </c>
      <c r="B37" s="21"/>
      <c r="C37" s="21"/>
      <c r="D37" s="21"/>
      <c r="E37" s="21"/>
      <c r="F37" s="21"/>
      <c r="G37" s="21"/>
      <c r="H37" s="21"/>
      <c r="I37" s="21">
        <f>SUM(I14:I36)+J6</f>
        <v>100</v>
      </c>
      <c r="J37" s="21"/>
      <c r="K37" s="29">
        <f>SUM(K14:K36)+N6</f>
        <v>98.9017647058823</v>
      </c>
      <c r="L37" s="29"/>
      <c r="M37" s="30"/>
      <c r="N37" s="30"/>
    </row>
    <row r="38" spans="1:14">
      <c r="A38" s="22" t="s">
        <v>191</v>
      </c>
      <c r="B38" s="23" t="s">
        <v>112</v>
      </c>
      <c r="C38" s="24"/>
      <c r="D38" s="24"/>
      <c r="E38" s="24"/>
      <c r="F38" s="24"/>
      <c r="G38" s="24"/>
      <c r="H38" s="24"/>
      <c r="I38" s="24"/>
      <c r="J38" s="24"/>
      <c r="K38" s="24"/>
      <c r="L38" s="24"/>
      <c r="M38" s="24"/>
      <c r="N38" s="31"/>
    </row>
  </sheetData>
  <mergeCells count="15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A37:H37"/>
    <mergeCell ref="I37:J37"/>
    <mergeCell ref="K37:L37"/>
    <mergeCell ref="M37:N37"/>
    <mergeCell ref="B38:N38"/>
    <mergeCell ref="A11:A12"/>
    <mergeCell ref="A13:A36"/>
    <mergeCell ref="B14:B29"/>
    <mergeCell ref="B30:B34"/>
    <mergeCell ref="B35:B36"/>
    <mergeCell ref="C14:C18"/>
    <mergeCell ref="C19:C23"/>
    <mergeCell ref="C24:C28"/>
    <mergeCell ref="C31:C32"/>
    <mergeCell ref="C33:C34"/>
    <mergeCell ref="C35:C36"/>
    <mergeCell ref="E4:E5"/>
    <mergeCell ref="N4:N5"/>
    <mergeCell ref="C4:D5"/>
    <mergeCell ref="F4:G5"/>
    <mergeCell ref="H4:I5"/>
    <mergeCell ref="J4:K5"/>
    <mergeCell ref="L4:M5"/>
    <mergeCell ref="A4:B10"/>
  </mergeCells>
  <pageMargins left="0" right="0" top="0.156944444444444" bottom="0.156944444444444"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省级部门预算项目支出绩效自评表（业务费）</vt:lpstr>
      <vt:lpstr>省对市县转移支付绩效自评结果汇总表</vt:lpstr>
      <vt:lpstr>省对市县转移支付绩效自评表（ 中央政法纪检监察转移支付资金）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2018-12-06T00:45:00Z</dcterms:created>
  <cp:lastPrinted>2020-03-13T02:25:00Z</cp:lastPrinted>
  <dcterms:modified xsi:type="dcterms:W3CDTF">2023-04-06T06:43:02Z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0BA0BC7CF7BC43EEA417D1D32D68F5E5_13</vt:lpwstr>
  </property>
</Properties>
</file>