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0" windowHeight="7730" tabRatio="989" activeTab="2"/>
  </bookViews>
  <sheets>
    <sheet name="封面" sheetId="10" r:id="rId1"/>
    <sheet name="目录" sheetId="12" r:id="rId2"/>
    <sheet name="省级部门（单位）整体支出绩效自评表" sheetId="4" r:id="rId3"/>
    <sheet name="部门预算项目支出绩效自评结果汇总表" sheetId="5" r:id="rId4"/>
    <sheet name="省级部门预算项目支出绩效自评表（法庭运维费）" sheetId="2" r:id="rId5"/>
    <sheet name="省级部门预算项目支出绩效自评表（业务费）" sheetId="13" r:id="rId6"/>
    <sheet name="省对市县转移支付绩效自评结果汇总表" sheetId="6" r:id="rId7"/>
    <sheet name="省对市县转移支付绩效自评表（中央政法转移支付资金）" sheetId="3" r:id="rId8"/>
  </sheets>
  <calcPr calcId="144525"/>
</workbook>
</file>

<file path=xl/sharedStrings.xml><?xml version="1.0" encoding="utf-8"?>
<sst xmlns="http://schemas.openxmlformats.org/spreadsheetml/2006/main" count="445" uniqueCount="228">
  <si>
    <t>附件1</t>
  </si>
  <si>
    <r>
      <rPr>
        <b/>
        <sz val="36"/>
        <color theme="1"/>
        <rFont val="宋体"/>
        <charset val="134"/>
        <scheme val="minor"/>
      </rPr>
      <t>2022年度省级预算执行情况绩效自评报表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</si>
  <si>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编报部门（单位公章）：兰州市红古区人民法院</t>
  </si>
  <si>
    <t xml:space="preserve">                                 编报日期：2023年2月</t>
  </si>
  <si>
    <t xml:space="preserve">                                 联系人及电话：苏玉贤 13619341294       </t>
  </si>
  <si>
    <t>2022年度省级预算执行情况绩效自评报表目录</t>
  </si>
  <si>
    <t>一、部门自评报告</t>
  </si>
  <si>
    <t>二、部门整体支出自评表</t>
  </si>
  <si>
    <t>三、部门预算项目支出绩效自评结果汇总表</t>
  </si>
  <si>
    <t xml:space="preserve">  1.法庭运维费项目绩效自评表</t>
  </si>
  <si>
    <t xml:space="preserve">  2.业务费项目绩效自评表</t>
  </si>
  <si>
    <t>四、省对市县转移支付支出绩效自评结果汇总表</t>
  </si>
  <si>
    <t xml:space="preserve">  1.中央政法转移支付资金项目绩效自评表</t>
  </si>
  <si>
    <r>
      <t>2022年</t>
    </r>
    <r>
      <rPr>
        <b/>
        <u/>
        <sz val="20"/>
        <color rgb="FF000000"/>
        <rFont val="宋体"/>
        <charset val="134"/>
      </rPr>
      <t xml:space="preserve">  兰州市红古区人民法院  </t>
    </r>
    <r>
      <rPr>
        <b/>
        <sz val="20"/>
        <color rgb="FF000000"/>
        <rFont val="宋体"/>
        <charset val="134"/>
      </rPr>
      <t>部门（单位）整体支出绩效自评表</t>
    </r>
  </si>
  <si>
    <t>部门（单位）名称</t>
  </si>
  <si>
    <t>兰州市红古区人民法院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</si>
  <si>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</si>
  <si>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</si>
  <si>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</si>
  <si>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</si>
  <si>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</si>
  <si>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</si>
  <si>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</si>
  <si>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</si>
  <si>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</si>
  <si>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</si>
  <si>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</si>
  <si>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</si>
  <si>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</si>
  <si>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</si>
  <si>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目标1：依法惩治刑事犯罪，维护社会稳定。</t>
  </si>
  <si>
    <t>目标1完成情况：我院深入贯彻总体国家安全观，切实维护社会大局稳定，审结一审刑事案件122件，判处罪犯201人；常态化开展扫黑除恶斗争，“黑财”执行到位119.1万元；深入推进认罪认罚从宽制度有效实施，依法审结认罪认罚案件108件159人；持续推进政法大数据办案平台常态化运用，流转案件82件181次</t>
  </si>
  <si>
    <t>目标2：全面贯彻新发展理念，在服务经济发展上凸显新成效。</t>
  </si>
  <si>
    <t>目标2完成情况：我院全面贯彻实施民法典，审结各类民商事案件2239件，开辟涉企立审执绿色通道，涉企纠纷化解快、涉企案件质效高、上门服务成常态，切实降低企业诉讼成本；与银行建立清收联席会议机制，充分发挥审执部门司法能动作用，立案626件，审结616件，执行317件。</t>
  </si>
  <si>
    <t>目标3：坚持人民至上，在解决“急难愁盼”上彰显新力度。</t>
  </si>
  <si>
    <t>目标3完成情况：我院全面落实“立案登记制”，大力推行“立案、送达、调解、审判网上通办”服务，疫情期间，网上立案288件，送达2851次，调撤案件1261件；持续推进切实解决执行难，执结案件1379件，执行到位2.45亿元，执行到位率75.9%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</si>
  <si>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</si>
  <si>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</si>
  <si>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</si>
  <si>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</si>
  <si>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</si>
  <si>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</si>
  <si>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</si>
  <si>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</si>
  <si>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</si>
  <si>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</si>
  <si>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=100%</t>
  </si>
  <si>
    <t>偏差原因：疫情原因支出减少。改进措施：加快资金支付进度，提高财政资金使用效益。</t>
  </si>
  <si>
    <t>项目支出预算执行率</t>
  </si>
  <si>
    <t>“三公经费”控制率</t>
  </si>
  <si>
    <t>&lt;=100%</t>
  </si>
  <si>
    <t>结转结余变动率</t>
  </si>
  <si>
    <t>&lt;=0%</t>
  </si>
  <si>
    <t xml:space="preserve">偏差原因：疫情原因支出减少，结转结余资金较上年增加。改进措施：加快资金支付进度，提高财政资金使用效益。
系统打分规则得分2.7分。
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</si>
  <si>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</si>
  <si>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</si>
  <si>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</si>
  <si>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</si>
  <si>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</si>
  <si>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</si>
  <si>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</si>
  <si>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</si>
  <si>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</si>
  <si>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</si>
  <si>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</si>
  <si>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</si>
  <si>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</si>
  <si>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</si>
  <si>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</si>
  <si>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产出数量指标1-刑事案件结案率</t>
  </si>
  <si>
    <t>&gt;=90%</t>
  </si>
  <si>
    <t>产出数量指标2-民商事案件结案率</t>
  </si>
  <si>
    <t>产出数量指标3-行政案件结案率</t>
  </si>
  <si>
    <t>产出数量指标4-执行案件结案率</t>
  </si>
  <si>
    <t>&gt;=85%</t>
  </si>
  <si>
    <t>产出数量指标5-年度采购计划完成率</t>
  </si>
  <si>
    <t>产出数量指标6-维修工作完成率</t>
  </si>
  <si>
    <t>偏差原因：地下室漏水维修项目因审批原因未实施。</t>
  </si>
  <si>
    <t>产出数量指标7-培训工作完成率</t>
  </si>
  <si>
    <t>产出数量指标8-宣传工作完成率</t>
  </si>
  <si>
    <t>产出质量指标1-上诉率</t>
  </si>
  <si>
    <t>&lt;=14%</t>
  </si>
  <si>
    <t>偏差原因：指标值设置不合理。改进措施：提高目标设置准确性、合理性。</t>
  </si>
  <si>
    <t>产出质量指标2-二审发改率</t>
  </si>
  <si>
    <t>&lt;=12%</t>
  </si>
  <si>
    <t>产出质量指标3-采购验收合格率</t>
  </si>
  <si>
    <t>产出质量指标4-维修验收合格率</t>
  </si>
  <si>
    <t>产出质量指标5-培训考核通过率</t>
  </si>
  <si>
    <t>产出时效指标1-法定审限内结案率</t>
  </si>
  <si>
    <t>产出时效指标2-产出采购工作开展及时性</t>
  </si>
  <si>
    <t>及时</t>
  </si>
  <si>
    <t>产出时效指标3-维修工作开展及时性</t>
  </si>
  <si>
    <t>产出时效指标4-培训工作开展及时性</t>
  </si>
  <si>
    <t>产出时效指标5-宣传工作开展及时性</t>
  </si>
  <si>
    <t>产出成本指标1：成本控制情况</t>
  </si>
  <si>
    <t>在预算范围内</t>
  </si>
  <si>
    <t>部门效果</t>
  </si>
  <si>
    <t>社会效益指标1-当庭宣判率</t>
  </si>
  <si>
    <t>&gt;=80%</t>
  </si>
  <si>
    <t>社会效益指标2-民事案件调解率</t>
  </si>
  <si>
    <t>&gt;=20%</t>
  </si>
  <si>
    <t>偏差原因：指标值设置偏低改进措施：提高目标设置准确性、合理性。</t>
  </si>
  <si>
    <t>社会影响</t>
  </si>
  <si>
    <t>单位获奖情况</t>
  </si>
  <si>
    <t>有</t>
  </si>
  <si>
    <t>违法违纪情况</t>
  </si>
  <si>
    <t>无</t>
  </si>
  <si>
    <t>能力建设</t>
  </si>
  <si>
    <t>长效管理</t>
  </si>
  <si>
    <t>中期规划建设完备程度</t>
  </si>
  <si>
    <t>完备</t>
  </si>
  <si>
    <t>人力资源建设</t>
  </si>
  <si>
    <t>人员培训机制完备性</t>
  </si>
  <si>
    <t>档案管理</t>
  </si>
  <si>
    <t>档案管理完备性</t>
  </si>
  <si>
    <t>服务对象满意度</t>
  </si>
  <si>
    <t>人民群众满意度</t>
  </si>
  <si>
    <t>合    计</t>
  </si>
  <si>
    <t>其他需要说明的问题：无。</t>
  </si>
  <si>
    <t>2022年度省级部门预算支出项目绩效自评结果汇总表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</si>
  <si>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</si>
  <si>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</si>
  <si>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</si>
  <si>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</si>
  <si>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</si>
  <si>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</si>
  <si>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</si>
  <si>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</si>
  <si>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</si>
  <si>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</si>
  <si>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</si>
  <si>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</si>
  <si>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合计</t>
  </si>
  <si>
    <r>
      <rPr>
        <b/>
        <sz val="20"/>
        <color theme="1"/>
        <rFont val="宋体"/>
        <charset val="134"/>
      </rPr>
      <t>2022年</t>
    </r>
    <r>
      <rPr>
        <b/>
        <u/>
        <sz val="20"/>
        <color theme="1"/>
        <rFont val="宋体"/>
        <charset val="134"/>
      </rPr>
      <t xml:space="preserve">  兰州市红古区人民法院  </t>
    </r>
    <r>
      <rPr>
        <b/>
        <sz val="20"/>
        <color theme="1"/>
        <rFont val="宋体"/>
        <charset val="134"/>
      </rPr>
      <t>部门预算项目支出绩效自评表</t>
    </r>
  </si>
  <si>
    <t>法庭运维费</t>
  </si>
  <si>
    <t>甘肃省高级人民法院</t>
  </si>
  <si>
    <t>实施单位</t>
  </si>
  <si>
    <t>全年预算数</t>
  </si>
  <si>
    <t>全年执行数</t>
  </si>
  <si>
    <t>执行率</t>
  </si>
  <si>
    <t>年度资金总额</t>
  </si>
  <si>
    <t>其中：当年财政拨款</t>
  </si>
  <si>
    <t xml:space="preserve">      上年结转资金</t>
  </si>
  <si>
    <t>年度总体目标</t>
  </si>
  <si>
    <t>实际完成情况</t>
  </si>
  <si>
    <t>做好派出法庭后勤保障工作，维持我院所辖3个基层法庭的正常运行。按照年初预算对派出法庭进行维修维护，在规定时间内进行验收，验收合格率达到100%。</t>
  </si>
  <si>
    <t>通过法庭运维费的实施使用，为派出法庭后勤提供了保障，维持我院所辖3个基层法庭的正常运行；按照年初预算对派出法庭进行维修维护，在规定时间内进行验收，验收合格率达到100%。</t>
  </si>
  <si>
    <t>绩效指标</t>
  </si>
  <si>
    <t>产出指标</t>
  </si>
  <si>
    <t>数量指标</t>
  </si>
  <si>
    <t>保障法庭个数</t>
  </si>
  <si>
    <t>=3个</t>
  </si>
  <si>
    <t>3个</t>
  </si>
  <si>
    <t>派出法庭维修改造完成率</t>
  </si>
  <si>
    <t>质量指标</t>
  </si>
  <si>
    <t>法庭水电暖畅通率</t>
  </si>
  <si>
    <t>派出法庭维修改造验收合格率</t>
  </si>
  <si>
    <t>时效指标</t>
  </si>
  <si>
    <t>派出法庭维修改造及时性</t>
  </si>
  <si>
    <t>成本指标</t>
  </si>
  <si>
    <t>成本控制情况</t>
  </si>
  <si>
    <t>效益指标</t>
  </si>
  <si>
    <t>社会效益指标</t>
  </si>
  <si>
    <t>有效保障审判服务</t>
  </si>
  <si>
    <t>保障</t>
  </si>
  <si>
    <t>可持续影响指标</t>
  </si>
  <si>
    <t>物业考核机制健全性</t>
  </si>
  <si>
    <t>满意度指标</t>
  </si>
  <si>
    <t>服务对象满意度指标</t>
  </si>
  <si>
    <t>工作人员满意度</t>
  </si>
  <si>
    <t>总分</t>
  </si>
  <si>
    <t>说明</t>
  </si>
  <si>
    <t>业务费</t>
  </si>
  <si>
    <t>做好物业服务保障，保证当年案件审判在规定时间内优质高效完成，使法定审限内结案率达到90%以上，人民群众满意度达到85%以上。</t>
  </si>
  <si>
    <t>提过业务费的使用实施，物业服务保障工作达到100%，案件审判在规定时间内优质高效完成，法定审限内结案率达到99.80%，人民群众满意度达到90%。</t>
  </si>
  <si>
    <t>刑事案件结案率</t>
  </si>
  <si>
    <t>民商事案件结案率</t>
  </si>
  <si>
    <t>行政案件结案率</t>
  </si>
  <si>
    <t>执行案件结案率</t>
  </si>
  <si>
    <t>物业服务工作完成率</t>
  </si>
  <si>
    <t>上诉率</t>
  </si>
  <si>
    <t>偏差原因：指标目标值设置偏低。改进措施：提高绩效目标编制的准确性、合理性。</t>
  </si>
  <si>
    <t>二审发改率</t>
  </si>
  <si>
    <t>偏差原因：指标目标值设置偏高。改进措施：提高绩效目标编制的准确性、合理性。</t>
  </si>
  <si>
    <t>物业服务保障工作达标率</t>
  </si>
  <si>
    <t>法定审限内结案率</t>
  </si>
  <si>
    <t>物业服务保障及时性</t>
  </si>
  <si>
    <t>经济效益指标</t>
  </si>
  <si>
    <t>无经济效益指标</t>
  </si>
  <si>
    <t>当庭宣判率</t>
  </si>
  <si>
    <t>民事案件调解率</t>
  </si>
  <si>
    <t>生态效益指标</t>
  </si>
  <si>
    <t>无生态效益指标</t>
  </si>
  <si>
    <t>案件评查机制健全性</t>
  </si>
  <si>
    <t>2022年度省对市县转移支付绩效自评结果汇总表</t>
  </si>
  <si>
    <t>转移支付名称</t>
  </si>
  <si>
    <t>转移支付预算执行情况（万元）</t>
  </si>
  <si>
    <t>中央补助</t>
  </si>
  <si>
    <t>省级安排</t>
  </si>
  <si>
    <t>市县安排</t>
  </si>
  <si>
    <t>其他资金</t>
  </si>
  <si>
    <t>2022年度省对市县转移支付绩效自评表</t>
  </si>
  <si>
    <t>中央政法转移支付资金</t>
  </si>
  <si>
    <t>省级主管部门</t>
  </si>
  <si>
    <t>其中：中央资金</t>
  </si>
  <si>
    <t xml:space="preserve">      省级资金</t>
  </si>
  <si>
    <t xml:space="preserve">      市县资金</t>
  </si>
  <si>
    <t xml:space="preserve">      其他资金</t>
  </si>
  <si>
    <t>根据预算，按照预期计划做好车辆购置与地下室漏水维修改造工作，购置与维修改造均通过验收，有效改善办公条件，提高办公效率，使年度结案率达到90%以上。</t>
  </si>
  <si>
    <t>通过项目的实施，完成了车辆购置，地下室漏水维修改造因审批原因未实施，车辆购置通过验收，有效改善办公条件，提高办公效率，结案率达到90%。</t>
  </si>
  <si>
    <t>车辆购置完成率</t>
  </si>
  <si>
    <t>=2辆</t>
  </si>
  <si>
    <t>2辆</t>
  </si>
  <si>
    <t>地下室漏水维修改造完成率</t>
  </si>
  <si>
    <t>0</t>
  </si>
  <si>
    <t>偏差原因：项目因审批原因未实施。</t>
  </si>
  <si>
    <t>结案率</t>
  </si>
  <si>
    <t>90%</t>
  </si>
  <si>
    <t>车辆购置验收合格率</t>
  </si>
  <si>
    <t>100%</t>
  </si>
  <si>
    <t>地下室漏水维修改造验收合格率</t>
  </si>
  <si>
    <t>26.15%</t>
  </si>
  <si>
    <t>车辆购置及时性</t>
  </si>
  <si>
    <t>地下室漏水维修改造及时性</t>
  </si>
  <si>
    <t>99.8%</t>
  </si>
  <si>
    <t>保障审判服务</t>
  </si>
  <si>
    <t>车辆管护机制健全性</t>
  </si>
  <si>
    <t>95%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</si>
</sst>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0_ "/>
  </numFmts>
  <fonts count="4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name val="宋体"/>
      <charset val="134"/>
    </font>
    <font>
      <sz val="11"/>
      <color indexed="63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0"/>
      <color theme="1"/>
      <name val="宋体"/>
      <charset val="134"/>
    </font>
    <font>
      <b/>
      <u/>
      <sz val="20"/>
      <color rgb="FF000000"/>
      <name val="宋体"/>
      <charset val="134"/>
    </font>
    <font>
      <b/>
      <sz val="2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24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11" borderId="27" applyNumberFormat="0" applyAlignment="0" applyProtection="0">
      <alignment vertical="center"/>
    </xf>
    <xf numFmtId="0" fontId="35" fillId="11" borderId="23" applyNumberFormat="0" applyAlignment="0" applyProtection="0">
      <alignment vertical="center"/>
    </xf>
    <xf numFmtId="0" fontId="36" fillId="12" borderId="28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0" fontId="2" fillId="0" borderId="1" xfId="11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4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0" fontId="0" fillId="0" borderId="1" xfId="11" applyNumberFormat="1" applyBorder="1">
      <alignment vertical="center"/>
    </xf>
    <xf numFmtId="177" fontId="0" fillId="0" borderId="1" xfId="0" applyNumberFormat="1" applyBorder="1">
      <alignment vertical="center"/>
    </xf>
    <xf numFmtId="0" fontId="4" fillId="0" borderId="5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0" fontId="4" fillId="0" borderId="1" xfId="11" applyNumberFormat="1" applyFont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textRotation="255" wrapText="1"/>
    </xf>
    <xf numFmtId="0" fontId="7" fillId="0" borderId="1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177" fontId="2" fillId="0" borderId="3" xfId="0" applyNumberFormat="1" applyFont="1" applyBorder="1" applyAlignment="1">
      <alignment horizontal="center" vertical="center" wrapText="1"/>
    </xf>
    <xf numFmtId="177" fontId="2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255" wrapText="1"/>
    </xf>
    <xf numFmtId="49" fontId="4" fillId="0" borderId="1" xfId="0" applyNumberFormat="1" applyFont="1" applyBorder="1" applyAlignment="1">
      <alignment horizontal="center" vertical="center" wrapText="1"/>
    </xf>
    <xf numFmtId="9" fontId="2" fillId="0" borderId="1" xfId="1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9" fontId="0" fillId="0" borderId="1" xfId="1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9" fontId="0" fillId="0" borderId="1" xfId="11" applyBorder="1">
      <alignment vertical="center"/>
    </xf>
    <xf numFmtId="0" fontId="0" fillId="0" borderId="0" xfId="0" applyFont="1" applyFill="1" applyBorder="1" applyAlignment="1"/>
    <xf numFmtId="0" fontId="11" fillId="0" borderId="0" xfId="0" applyFont="1" applyFill="1" applyBorder="1" applyAlignment="1">
      <alignment vertical="center"/>
    </xf>
    <xf numFmtId="0" fontId="12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0" fontId="13" fillId="0" borderId="3" xfId="11" applyNumberFormat="1" applyFont="1" applyFill="1" applyBorder="1" applyAlignment="1">
      <alignment horizontal="center" vertical="center" wrapText="1"/>
    </xf>
    <xf numFmtId="10" fontId="13" fillId="0" borderId="4" xfId="1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10" fontId="8" fillId="0" borderId="3" xfId="11" applyNumberFormat="1" applyFont="1" applyFill="1" applyBorder="1" applyAlignment="1">
      <alignment horizontal="center" vertical="center" wrapText="1"/>
    </xf>
    <xf numFmtId="10" fontId="8" fillId="0" borderId="4" xfId="11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177" fontId="13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8" fillId="0" borderId="22" xfId="0" applyFont="1" applyFill="1" applyBorder="1" applyAlignment="1">
      <alignment horizontal="left" vertical="center" wrapText="1"/>
    </xf>
    <xf numFmtId="0" fontId="16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center" vertical="center"/>
    </xf>
    <xf numFmtId="0" fontId="17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zoomScale="70" zoomScaleNormal="70" topLeftCell="A2" workbookViewId="0">
      <selection activeCell="A10" sqref="A10"/>
    </sheetView>
  </sheetViews>
  <sheetFormatPr defaultColWidth="9" defaultRowHeight="14"/>
  <cols>
    <col min="1" max="1" width="181.372727272727" customWidth="1"/>
  </cols>
  <sheetData>
    <row r="1" ht="45" customHeight="1" spans="1:1">
      <c r="A1" s="151" t="s">
        <v>0</v>
      </c>
    </row>
    <row r="2" ht="149.25" customHeight="1" spans="1:11">
      <c r="A2" s="152" t="s">
        <v>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</row>
    <row r="3" ht="51" customHeight="1" spans="1:11">
      <c r="A3" s="154"/>
      <c r="B3" s="153"/>
      <c r="C3" s="153"/>
      <c r="D3" s="153"/>
      <c r="E3" s="153"/>
      <c r="F3" s="153"/>
      <c r="G3" s="153"/>
      <c r="H3" s="153"/>
      <c r="I3" s="153"/>
      <c r="J3" s="153"/>
      <c r="K3" s="153"/>
    </row>
    <row r="4" ht="51" customHeight="1" spans="1:11">
      <c r="A4" s="154"/>
      <c r="B4" s="153"/>
      <c r="C4" s="153"/>
      <c r="D4" s="153"/>
      <c r="E4" s="153"/>
      <c r="F4" s="153"/>
      <c r="G4" s="153"/>
      <c r="H4" s="153"/>
      <c r="I4" s="153"/>
      <c r="J4" s="153"/>
      <c r="K4" s="153"/>
    </row>
    <row r="5" ht="51" customHeight="1" spans="1:11">
      <c r="A5" s="155" t="s">
        <v>2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</row>
    <row r="6" ht="51" customHeight="1" spans="1:11">
      <c r="A6" s="155" t="s">
        <v>3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</row>
    <row r="7" ht="51" customHeight="1" spans="1:11">
      <c r="A7" s="156" t="s">
        <v>4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</row>
    <row r="8" s="146" customFormat="1" ht="27" customHeight="1" spans="1:1">
      <c r="A8" s="157"/>
    </row>
    <row r="9" s="146" customFormat="1" ht="27" customHeight="1"/>
    <row r="10" s="146" customFormat="1" ht="27" customHeight="1"/>
  </sheetData>
  <pageMargins left="0.7" right="0.76" top="2.02" bottom="1.6" header="0.92" footer="1.06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5"/>
  <sheetViews>
    <sheetView zoomScale="85" zoomScaleNormal="85" topLeftCell="A5" workbookViewId="0">
      <selection activeCell="A20" sqref="A20"/>
    </sheetView>
  </sheetViews>
  <sheetFormatPr defaultColWidth="9" defaultRowHeight="14"/>
  <cols>
    <col min="1" max="1" width="81.6272727272727" customWidth="1"/>
  </cols>
  <sheetData>
    <row r="1" spans="1:1">
      <c r="A1" s="147"/>
    </row>
    <row r="2" ht="40.5" customHeight="1" spans="1:1">
      <c r="A2" s="148" t="s">
        <v>5</v>
      </c>
    </row>
    <row r="3" ht="19.5" customHeight="1" spans="1:1">
      <c r="A3" s="147"/>
    </row>
    <row r="4" s="146" customFormat="1" ht="30.75" customHeight="1" spans="1:1">
      <c r="A4" s="149" t="s">
        <v>6</v>
      </c>
    </row>
    <row r="5" s="146" customFormat="1" ht="30.75" customHeight="1" spans="1:1">
      <c r="A5" s="149" t="s">
        <v>7</v>
      </c>
    </row>
    <row r="6" s="146" customFormat="1" ht="30.75" customHeight="1" spans="1:1">
      <c r="A6" s="149" t="s">
        <v>8</v>
      </c>
    </row>
    <row r="7" s="146" customFormat="1" ht="30.75" customHeight="1" spans="1:1">
      <c r="A7" s="150" t="s">
        <v>9</v>
      </c>
    </row>
    <row r="8" s="146" customFormat="1" ht="30.75" customHeight="1" spans="1:1">
      <c r="A8" s="150" t="s">
        <v>10</v>
      </c>
    </row>
    <row r="9" s="146" customFormat="1" ht="30.75" customHeight="1" spans="1:1">
      <c r="A9" s="149" t="s">
        <v>11</v>
      </c>
    </row>
    <row r="10" s="146" customFormat="1" ht="30.75" customHeight="1" spans="1:1">
      <c r="A10" s="150" t="s">
        <v>12</v>
      </c>
    </row>
    <row r="11" s="146" customFormat="1" ht="30.75" customHeight="1" spans="1:1">
      <c r="A11" s="150"/>
    </row>
    <row r="12" s="146" customFormat="1" ht="30.75" customHeight="1" spans="1:1">
      <c r="A12" s="150"/>
    </row>
    <row r="13" s="146" customFormat="1" ht="30.75" customHeight="1" spans="1:1">
      <c r="A13" s="150"/>
    </row>
    <row r="14" spans="1:1">
      <c r="A14" s="147"/>
    </row>
    <row r="15" spans="1:1">
      <c r="A15" s="147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55"/>
  <sheetViews>
    <sheetView tabSelected="1" zoomScale="55" zoomScaleNormal="55" workbookViewId="0">
      <selection activeCell="L11" sqref="L11"/>
    </sheetView>
  </sheetViews>
  <sheetFormatPr defaultColWidth="11" defaultRowHeight="15"/>
  <cols>
    <col min="1" max="1" width="11.7363636363636" style="88" customWidth="1"/>
    <col min="2" max="2" width="17.6818181818182" style="88" customWidth="1"/>
    <col min="3" max="3" width="21.1545454545455" style="88" customWidth="1"/>
    <col min="4" max="4" width="31.8181818181818" style="88" customWidth="1"/>
    <col min="5" max="5" width="14" style="88" customWidth="1"/>
    <col min="6" max="6" width="14.2545454545455" style="88" customWidth="1"/>
    <col min="7" max="7" width="13.2545454545455" style="88" customWidth="1"/>
    <col min="8" max="8" width="11.8727272727273" style="88" customWidth="1"/>
    <col min="9" max="9" width="23.7545454545455" style="88" customWidth="1"/>
    <col min="10" max="10" width="12.8181818181818" style="88"/>
    <col min="11" max="16378" width="11" style="88"/>
    <col min="16379" max="16384" width="11" style="89"/>
  </cols>
  <sheetData>
    <row r="1" s="88" customFormat="1" ht="64.5" customHeight="1" spans="1:9">
      <c r="A1" s="90" t="s">
        <v>13</v>
      </c>
      <c r="B1" s="90"/>
      <c r="C1" s="90"/>
      <c r="D1" s="90"/>
      <c r="E1" s="90"/>
      <c r="F1" s="90"/>
      <c r="G1" s="90"/>
      <c r="H1" s="90"/>
      <c r="I1" s="90"/>
    </row>
    <row r="2" s="88" customFormat="1" ht="30" customHeight="1" spans="1:9">
      <c r="A2" s="91" t="s">
        <v>14</v>
      </c>
      <c r="B2" s="92" t="s">
        <v>15</v>
      </c>
      <c r="C2" s="93"/>
      <c r="D2" s="93"/>
      <c r="E2" s="93"/>
      <c r="F2" s="93"/>
      <c r="G2" s="93"/>
      <c r="H2" s="93"/>
      <c r="I2" s="140"/>
    </row>
    <row r="3" s="88" customFormat="1" ht="26.25" customHeight="1" spans="1:9">
      <c r="A3" s="94" t="s">
        <v>16</v>
      </c>
      <c r="B3" s="95"/>
      <c r="C3" s="95" t="s">
        <v>17</v>
      </c>
      <c r="D3" s="96" t="s">
        <v>18</v>
      </c>
      <c r="E3" s="97" t="s">
        <v>19</v>
      </c>
      <c r="F3" s="98" t="s">
        <v>20</v>
      </c>
      <c r="G3" s="99"/>
      <c r="H3" s="100" t="s">
        <v>21</v>
      </c>
      <c r="I3" s="141" t="s">
        <v>22</v>
      </c>
    </row>
    <row r="4" s="88" customFormat="1" ht="23.25" customHeight="1" spans="1:9">
      <c r="A4" s="101"/>
      <c r="B4" s="102" t="s">
        <v>23</v>
      </c>
      <c r="C4" s="103">
        <f>C5+C6</f>
        <v>1692.11</v>
      </c>
      <c r="D4" s="103">
        <f>D5+D6</f>
        <v>1946.984317</v>
      </c>
      <c r="E4" s="103">
        <f>E5+E6</f>
        <v>1717.142984</v>
      </c>
      <c r="F4" s="104">
        <f>E4/D4</f>
        <v>0.881950085065837</v>
      </c>
      <c r="G4" s="105"/>
      <c r="H4" s="106">
        <v>10</v>
      </c>
      <c r="I4" s="142">
        <f>H4*F4</f>
        <v>8.81950085065837</v>
      </c>
    </row>
    <row r="5" s="88" customFormat="1" ht="23.25" customHeight="1" spans="1:9">
      <c r="A5" s="101"/>
      <c r="B5" s="107" t="s">
        <v>24</v>
      </c>
      <c r="C5" s="108">
        <f>(13521100)/10000</f>
        <v>1352.11</v>
      </c>
      <c r="D5" s="108">
        <f>(13700775+999068.17)/10000</f>
        <v>1469.984317</v>
      </c>
      <c r="E5" s="108">
        <f>12814318.37/10000</f>
        <v>1281.431837</v>
      </c>
      <c r="F5" s="109">
        <f>E5/D5</f>
        <v>0.871731638345091</v>
      </c>
      <c r="G5" s="110"/>
      <c r="H5" s="106" t="s">
        <v>25</v>
      </c>
      <c r="I5" s="106" t="s">
        <v>25</v>
      </c>
    </row>
    <row r="6" s="88" customFormat="1" ht="23.25" customHeight="1" spans="1:9">
      <c r="A6" s="111"/>
      <c r="B6" s="107" t="s">
        <v>26</v>
      </c>
      <c r="C6" s="108">
        <f>3400000/10000</f>
        <v>340</v>
      </c>
      <c r="D6" s="108">
        <f>477</f>
        <v>477</v>
      </c>
      <c r="E6" s="108">
        <f>4357111.47/10000</f>
        <v>435.711147</v>
      </c>
      <c r="F6" s="109">
        <f>E6/D6</f>
        <v>0.913440559748428</v>
      </c>
      <c r="G6" s="110"/>
      <c r="H6" s="106" t="s">
        <v>25</v>
      </c>
      <c r="I6" s="106" t="s">
        <v>25</v>
      </c>
    </row>
    <row r="7" s="88" customFormat="1" ht="23.25" customHeight="1" spans="1:9">
      <c r="A7" s="91" t="s">
        <v>27</v>
      </c>
      <c r="B7" s="94" t="s">
        <v>28</v>
      </c>
      <c r="C7" s="94"/>
      <c r="D7" s="94"/>
      <c r="E7" s="95" t="s">
        <v>29</v>
      </c>
      <c r="F7" s="95"/>
      <c r="G7" s="95"/>
      <c r="H7" s="95"/>
      <c r="I7" s="95"/>
    </row>
    <row r="8" s="88" customFormat="1" ht="44" customHeight="1" spans="1:9">
      <c r="A8" s="112"/>
      <c r="B8" s="107" t="s">
        <v>30</v>
      </c>
      <c r="C8" s="107"/>
      <c r="D8" s="107"/>
      <c r="E8" s="113" t="s">
        <v>31</v>
      </c>
      <c r="F8" s="113"/>
      <c r="G8" s="113"/>
      <c r="H8" s="113"/>
      <c r="I8" s="143"/>
    </row>
    <row r="9" s="88" customFormat="1" ht="44" customHeight="1" spans="1:9">
      <c r="A9" s="112"/>
      <c r="B9" s="107" t="s">
        <v>32</v>
      </c>
      <c r="C9" s="107"/>
      <c r="D9" s="107"/>
      <c r="E9" s="113" t="s">
        <v>33</v>
      </c>
      <c r="F9" s="113"/>
      <c r="G9" s="113"/>
      <c r="H9" s="113"/>
      <c r="I9" s="143"/>
    </row>
    <row r="10" s="88" customFormat="1" ht="44" customHeight="1" spans="1:9">
      <c r="A10" s="97"/>
      <c r="B10" s="107" t="s">
        <v>34</v>
      </c>
      <c r="C10" s="107"/>
      <c r="D10" s="107"/>
      <c r="E10" s="113" t="s">
        <v>35</v>
      </c>
      <c r="F10" s="113"/>
      <c r="G10" s="113"/>
      <c r="H10" s="113"/>
      <c r="I10" s="143"/>
    </row>
    <row r="11" s="88" customFormat="1" ht="23.25" customHeight="1" spans="1:9">
      <c r="A11" s="114" t="s">
        <v>36</v>
      </c>
      <c r="B11" s="96" t="s">
        <v>37</v>
      </c>
      <c r="C11" s="115" t="s">
        <v>38</v>
      </c>
      <c r="D11" s="97" t="s">
        <v>39</v>
      </c>
      <c r="E11" s="95" t="s">
        <v>40</v>
      </c>
      <c r="F11" s="95" t="s">
        <v>41</v>
      </c>
      <c r="G11" s="95" t="s">
        <v>21</v>
      </c>
      <c r="H11" s="95" t="s">
        <v>22</v>
      </c>
      <c r="I11" s="95" t="s">
        <v>42</v>
      </c>
    </row>
    <row r="12" s="88" customFormat="1" ht="23.25" customHeight="1" spans="1:9">
      <c r="A12" s="114"/>
      <c r="B12" s="116" t="s">
        <v>43</v>
      </c>
      <c r="C12" s="117" t="s">
        <v>44</v>
      </c>
      <c r="D12" s="118" t="s">
        <v>45</v>
      </c>
      <c r="E12" s="119" t="s">
        <v>46</v>
      </c>
      <c r="F12" s="59">
        <f>F5</f>
        <v>0.871731638345091</v>
      </c>
      <c r="G12" s="119">
        <v>2.7</v>
      </c>
      <c r="H12" s="119">
        <v>2.35</v>
      </c>
      <c r="I12" s="144" t="s">
        <v>47</v>
      </c>
    </row>
    <row r="13" s="88" customFormat="1" ht="23.25" customHeight="1" spans="1:9">
      <c r="A13" s="114"/>
      <c r="B13" s="120"/>
      <c r="C13" s="121"/>
      <c r="D13" s="118" t="s">
        <v>48</v>
      </c>
      <c r="E13" s="119" t="s">
        <v>46</v>
      </c>
      <c r="F13" s="59">
        <f>F6</f>
        <v>0.913440559748428</v>
      </c>
      <c r="G13" s="119">
        <v>2.7</v>
      </c>
      <c r="H13" s="119">
        <f>G13</f>
        <v>2.7</v>
      </c>
      <c r="I13" s="144"/>
    </row>
    <row r="14" s="88" customFormat="1" ht="23.25" customHeight="1" spans="1:9">
      <c r="A14" s="114"/>
      <c r="B14" s="120"/>
      <c r="C14" s="121"/>
      <c r="D14" s="118" t="s">
        <v>49</v>
      </c>
      <c r="E14" s="119" t="s">
        <v>50</v>
      </c>
      <c r="F14" s="122">
        <v>0.9629</v>
      </c>
      <c r="G14" s="119">
        <v>2.7</v>
      </c>
      <c r="H14" s="119">
        <f>G14</f>
        <v>2.7</v>
      </c>
      <c r="I14" s="144"/>
    </row>
    <row r="15" s="88" customFormat="1" ht="29" customHeight="1" spans="1:9">
      <c r="A15" s="114"/>
      <c r="B15" s="120"/>
      <c r="C15" s="123"/>
      <c r="D15" s="118" t="s">
        <v>51</v>
      </c>
      <c r="E15" s="119" t="s">
        <v>52</v>
      </c>
      <c r="F15" s="122">
        <v>1.3005</v>
      </c>
      <c r="G15" s="119">
        <v>2.7</v>
      </c>
      <c r="H15" s="119">
        <v>2.7</v>
      </c>
      <c r="I15" s="144" t="s">
        <v>53</v>
      </c>
    </row>
    <row r="16" s="88" customFormat="1" ht="23.25" customHeight="1" spans="1:9">
      <c r="A16" s="114"/>
      <c r="B16" s="120"/>
      <c r="C16" s="124" t="s">
        <v>54</v>
      </c>
      <c r="D16" s="118" t="s">
        <v>55</v>
      </c>
      <c r="E16" s="119" t="s">
        <v>56</v>
      </c>
      <c r="F16" s="59">
        <v>1</v>
      </c>
      <c r="G16" s="119">
        <v>2.7</v>
      </c>
      <c r="H16" s="119">
        <f t="shared" ref="H16:H26" si="0">G16</f>
        <v>2.7</v>
      </c>
      <c r="I16" s="144"/>
    </row>
    <row r="17" s="88" customFormat="1" ht="23.25" customHeight="1" spans="1:9">
      <c r="A17" s="114"/>
      <c r="B17" s="120"/>
      <c r="C17" s="123"/>
      <c r="D17" s="118" t="s">
        <v>57</v>
      </c>
      <c r="E17" s="119" t="s">
        <v>58</v>
      </c>
      <c r="F17" s="59">
        <v>1</v>
      </c>
      <c r="G17" s="119">
        <v>2.7</v>
      </c>
      <c r="H17" s="119">
        <f t="shared" si="0"/>
        <v>2.7</v>
      </c>
      <c r="I17" s="144"/>
    </row>
    <row r="18" s="88" customFormat="1" ht="23.25" customHeight="1" spans="1:9">
      <c r="A18" s="114"/>
      <c r="B18" s="120"/>
      <c r="C18" s="125" t="s">
        <v>59</v>
      </c>
      <c r="D18" s="118" t="s">
        <v>60</v>
      </c>
      <c r="E18" s="119" t="s">
        <v>58</v>
      </c>
      <c r="F18" s="59">
        <v>1</v>
      </c>
      <c r="G18" s="119">
        <v>2.7</v>
      </c>
      <c r="H18" s="119">
        <f t="shared" si="0"/>
        <v>2.7</v>
      </c>
      <c r="I18" s="144"/>
    </row>
    <row r="19" s="88" customFormat="1" ht="23.25" customHeight="1" spans="1:9">
      <c r="A19" s="114"/>
      <c r="B19" s="120"/>
      <c r="C19" s="126" t="s">
        <v>61</v>
      </c>
      <c r="D19" s="118" t="s">
        <v>62</v>
      </c>
      <c r="E19" s="119" t="s">
        <v>58</v>
      </c>
      <c r="F19" s="59">
        <v>1</v>
      </c>
      <c r="G19" s="119">
        <v>2.7</v>
      </c>
      <c r="H19" s="119">
        <f t="shared" si="0"/>
        <v>2.7</v>
      </c>
      <c r="I19" s="144"/>
    </row>
    <row r="20" s="88" customFormat="1" ht="23.25" customHeight="1" spans="1:9">
      <c r="A20" s="114"/>
      <c r="B20" s="120"/>
      <c r="C20" s="126" t="s">
        <v>63</v>
      </c>
      <c r="D20" s="118" t="s">
        <v>64</v>
      </c>
      <c r="E20" s="119" t="s">
        <v>50</v>
      </c>
      <c r="F20" s="114" t="str">
        <f>E20</f>
        <v>&lt;=100%</v>
      </c>
      <c r="G20" s="119">
        <v>2.7</v>
      </c>
      <c r="H20" s="119">
        <f t="shared" si="0"/>
        <v>2.7</v>
      </c>
      <c r="I20" s="144"/>
    </row>
    <row r="21" s="88" customFormat="1" ht="23.25" customHeight="1" spans="1:9">
      <c r="A21" s="114"/>
      <c r="B21" s="127"/>
      <c r="C21" s="126" t="s">
        <v>65</v>
      </c>
      <c r="D21" s="118" t="s">
        <v>66</v>
      </c>
      <c r="E21" s="119" t="s">
        <v>56</v>
      </c>
      <c r="F21" s="59">
        <v>1</v>
      </c>
      <c r="G21" s="119">
        <v>2.7</v>
      </c>
      <c r="H21" s="119">
        <f t="shared" si="0"/>
        <v>2.7</v>
      </c>
      <c r="I21" s="144"/>
    </row>
    <row r="22" s="88" customFormat="1" ht="23.25" customHeight="1" spans="1:9">
      <c r="A22" s="114"/>
      <c r="B22" s="128" t="s">
        <v>67</v>
      </c>
      <c r="C22" s="117" t="s">
        <v>68</v>
      </c>
      <c r="D22" s="118" t="s">
        <v>69</v>
      </c>
      <c r="E22" s="119" t="s">
        <v>70</v>
      </c>
      <c r="F22" s="59">
        <v>1.03</v>
      </c>
      <c r="G22" s="119">
        <v>2.25</v>
      </c>
      <c r="H22" s="119">
        <f t="shared" si="0"/>
        <v>2.25</v>
      </c>
      <c r="I22" s="144"/>
    </row>
    <row r="23" s="88" customFormat="1" ht="23.25" customHeight="1" spans="1:9">
      <c r="A23" s="114"/>
      <c r="B23" s="129"/>
      <c r="C23" s="121"/>
      <c r="D23" s="118" t="s">
        <v>71</v>
      </c>
      <c r="E23" s="119" t="s">
        <v>70</v>
      </c>
      <c r="F23" s="59">
        <v>0.89</v>
      </c>
      <c r="G23" s="119">
        <v>2.25</v>
      </c>
      <c r="H23" s="119">
        <f t="shared" si="0"/>
        <v>2.25</v>
      </c>
      <c r="I23" s="144"/>
    </row>
    <row r="24" s="88" customFormat="1" ht="23.25" customHeight="1" spans="1:9">
      <c r="A24" s="114"/>
      <c r="B24" s="129"/>
      <c r="C24" s="121"/>
      <c r="D24" s="118" t="s">
        <v>72</v>
      </c>
      <c r="E24" s="119" t="s">
        <v>70</v>
      </c>
      <c r="F24" s="59">
        <v>1</v>
      </c>
      <c r="G24" s="119">
        <v>2.25</v>
      </c>
      <c r="H24" s="119">
        <f t="shared" si="0"/>
        <v>2.25</v>
      </c>
      <c r="I24" s="144"/>
    </row>
    <row r="25" s="88" customFormat="1" ht="23.25" customHeight="1" spans="1:9">
      <c r="A25" s="114"/>
      <c r="B25" s="129"/>
      <c r="C25" s="121"/>
      <c r="D25" s="118" t="s">
        <v>73</v>
      </c>
      <c r="E25" s="119" t="s">
        <v>74</v>
      </c>
      <c r="F25" s="59">
        <v>0.83</v>
      </c>
      <c r="G25" s="119">
        <v>2.25</v>
      </c>
      <c r="H25" s="119">
        <f t="shared" si="0"/>
        <v>2.25</v>
      </c>
      <c r="I25" s="144"/>
    </row>
    <row r="26" s="88" customFormat="1" ht="23.25" customHeight="1" spans="1:9">
      <c r="A26" s="114"/>
      <c r="B26" s="129"/>
      <c r="C26" s="121"/>
      <c r="D26" s="130" t="s">
        <v>75</v>
      </c>
      <c r="E26" s="119" t="s">
        <v>46</v>
      </c>
      <c r="F26" s="59">
        <v>1</v>
      </c>
      <c r="G26" s="119">
        <v>2.25</v>
      </c>
      <c r="H26" s="119">
        <f t="shared" si="0"/>
        <v>2.25</v>
      </c>
      <c r="I26" s="144"/>
    </row>
    <row r="27" s="88" customFormat="1" ht="23.25" customHeight="1" spans="1:9">
      <c r="A27" s="114"/>
      <c r="B27" s="129"/>
      <c r="C27" s="121"/>
      <c r="D27" s="130" t="s">
        <v>76</v>
      </c>
      <c r="E27" s="119" t="s">
        <v>46</v>
      </c>
      <c r="F27" s="59">
        <v>0.5</v>
      </c>
      <c r="G27" s="119">
        <v>2.25</v>
      </c>
      <c r="H27" s="119">
        <v>1.13</v>
      </c>
      <c r="I27" s="144" t="s">
        <v>77</v>
      </c>
    </row>
    <row r="28" s="88" customFormat="1" ht="23.25" customHeight="1" spans="1:9">
      <c r="A28" s="114"/>
      <c r="B28" s="129"/>
      <c r="C28" s="121"/>
      <c r="D28" s="130" t="s">
        <v>78</v>
      </c>
      <c r="E28" s="119" t="s">
        <v>46</v>
      </c>
      <c r="F28" s="59">
        <v>1</v>
      </c>
      <c r="G28" s="119">
        <v>2.25</v>
      </c>
      <c r="H28" s="119">
        <f>G28</f>
        <v>2.25</v>
      </c>
      <c r="I28" s="144"/>
    </row>
    <row r="29" s="88" customFormat="1" ht="23.25" customHeight="1" spans="1:9">
      <c r="A29" s="114"/>
      <c r="B29" s="129"/>
      <c r="C29" s="121"/>
      <c r="D29" s="130" t="s">
        <v>79</v>
      </c>
      <c r="E29" s="119" t="s">
        <v>46</v>
      </c>
      <c r="F29" s="59">
        <v>1</v>
      </c>
      <c r="G29" s="119">
        <v>2.25</v>
      </c>
      <c r="H29" s="119">
        <f>G29</f>
        <v>2.25</v>
      </c>
      <c r="I29" s="144"/>
    </row>
    <row r="30" s="88" customFormat="1" ht="23.25" customHeight="1" spans="1:9">
      <c r="A30" s="114"/>
      <c r="B30" s="129"/>
      <c r="C30" s="121"/>
      <c r="D30" s="130" t="s">
        <v>80</v>
      </c>
      <c r="E30" s="119" t="s">
        <v>81</v>
      </c>
      <c r="F30" s="122">
        <v>0.2615</v>
      </c>
      <c r="G30" s="119">
        <v>2.25</v>
      </c>
      <c r="H30" s="119">
        <v>1.91</v>
      </c>
      <c r="I30" s="144" t="s">
        <v>82</v>
      </c>
    </row>
    <row r="31" s="88" customFormat="1" ht="23.25" customHeight="1" spans="1:9">
      <c r="A31" s="114"/>
      <c r="B31" s="129"/>
      <c r="C31" s="121"/>
      <c r="D31" s="130" t="s">
        <v>83</v>
      </c>
      <c r="E31" s="119" t="s">
        <v>84</v>
      </c>
      <c r="F31" s="122">
        <v>0.062</v>
      </c>
      <c r="G31" s="119">
        <v>2.25</v>
      </c>
      <c r="H31" s="119">
        <v>1.16</v>
      </c>
      <c r="I31" s="144" t="s">
        <v>82</v>
      </c>
    </row>
    <row r="32" s="88" customFormat="1" ht="23.25" customHeight="1" spans="1:9">
      <c r="A32" s="114"/>
      <c r="B32" s="129"/>
      <c r="C32" s="121"/>
      <c r="D32" s="130" t="s">
        <v>85</v>
      </c>
      <c r="E32" s="119" t="s">
        <v>46</v>
      </c>
      <c r="F32" s="59">
        <v>1</v>
      </c>
      <c r="G32" s="119">
        <v>2.25</v>
      </c>
      <c r="H32" s="119">
        <f t="shared" ref="H32:H41" si="1">G32</f>
        <v>2.25</v>
      </c>
      <c r="I32" s="144"/>
    </row>
    <row r="33" s="88" customFormat="1" ht="23.25" customHeight="1" spans="1:9">
      <c r="A33" s="114"/>
      <c r="B33" s="129"/>
      <c r="C33" s="121"/>
      <c r="D33" s="130" t="s">
        <v>86</v>
      </c>
      <c r="E33" s="119" t="s">
        <v>46</v>
      </c>
      <c r="F33" s="59">
        <v>1</v>
      </c>
      <c r="G33" s="119">
        <v>2.25</v>
      </c>
      <c r="H33" s="119">
        <f t="shared" si="1"/>
        <v>2.25</v>
      </c>
      <c r="I33" s="144"/>
    </row>
    <row r="34" s="88" customFormat="1" ht="23.25" customHeight="1" spans="1:9">
      <c r="A34" s="114"/>
      <c r="B34" s="129"/>
      <c r="C34" s="121"/>
      <c r="D34" s="130" t="s">
        <v>87</v>
      </c>
      <c r="E34" s="119" t="s">
        <v>46</v>
      </c>
      <c r="F34" s="59">
        <v>1</v>
      </c>
      <c r="G34" s="119">
        <v>2.25</v>
      </c>
      <c r="H34" s="119">
        <f t="shared" si="1"/>
        <v>2.25</v>
      </c>
      <c r="I34" s="144"/>
    </row>
    <row r="35" s="88" customFormat="1" ht="23.25" customHeight="1" spans="1:9">
      <c r="A35" s="114"/>
      <c r="B35" s="129"/>
      <c r="C35" s="121"/>
      <c r="D35" s="130" t="s">
        <v>88</v>
      </c>
      <c r="E35" s="119" t="s">
        <v>70</v>
      </c>
      <c r="F35" s="122">
        <v>0.998</v>
      </c>
      <c r="G35" s="119">
        <v>2.25</v>
      </c>
      <c r="H35" s="119">
        <f t="shared" si="1"/>
        <v>2.25</v>
      </c>
      <c r="I35" s="144"/>
    </row>
    <row r="36" s="88" customFormat="1" ht="23.25" customHeight="1" spans="1:9">
      <c r="A36" s="114"/>
      <c r="B36" s="129"/>
      <c r="C36" s="121"/>
      <c r="D36" s="130" t="s">
        <v>89</v>
      </c>
      <c r="E36" s="119" t="s">
        <v>90</v>
      </c>
      <c r="F36" s="59">
        <v>1</v>
      </c>
      <c r="G36" s="119">
        <v>2.25</v>
      </c>
      <c r="H36" s="119">
        <f t="shared" si="1"/>
        <v>2.25</v>
      </c>
      <c r="I36" s="144"/>
    </row>
    <row r="37" s="88" customFormat="1" ht="23.25" customHeight="1" spans="1:9">
      <c r="A37" s="114"/>
      <c r="B37" s="129"/>
      <c r="C37" s="121"/>
      <c r="D37" s="130" t="s">
        <v>91</v>
      </c>
      <c r="E37" s="119" t="s">
        <v>90</v>
      </c>
      <c r="F37" s="59">
        <v>1</v>
      </c>
      <c r="G37" s="119">
        <v>2.25</v>
      </c>
      <c r="H37" s="119">
        <f t="shared" si="1"/>
        <v>2.25</v>
      </c>
      <c r="I37" s="144"/>
    </row>
    <row r="38" s="88" customFormat="1" ht="23.25" customHeight="1" spans="1:9">
      <c r="A38" s="114"/>
      <c r="B38" s="129"/>
      <c r="C38" s="121"/>
      <c r="D38" s="130" t="s">
        <v>92</v>
      </c>
      <c r="E38" s="119" t="s">
        <v>90</v>
      </c>
      <c r="F38" s="59">
        <v>1</v>
      </c>
      <c r="G38" s="119">
        <v>2.25</v>
      </c>
      <c r="H38" s="119">
        <f t="shared" si="1"/>
        <v>2.25</v>
      </c>
      <c r="I38" s="144"/>
    </row>
    <row r="39" s="88" customFormat="1" ht="23.25" customHeight="1" spans="1:9">
      <c r="A39" s="114"/>
      <c r="B39" s="129"/>
      <c r="C39" s="121"/>
      <c r="D39" s="130" t="s">
        <v>93</v>
      </c>
      <c r="E39" s="119" t="s">
        <v>90</v>
      </c>
      <c r="F39" s="59">
        <v>1</v>
      </c>
      <c r="G39" s="119">
        <v>2.25</v>
      </c>
      <c r="H39" s="119">
        <f t="shared" si="1"/>
        <v>2.25</v>
      </c>
      <c r="I39" s="144"/>
    </row>
    <row r="40" s="88" customFormat="1" ht="23.25" customHeight="1" spans="1:9">
      <c r="A40" s="114"/>
      <c r="B40" s="129"/>
      <c r="C40" s="131"/>
      <c r="D40" s="118" t="s">
        <v>94</v>
      </c>
      <c r="E40" s="119" t="s">
        <v>95</v>
      </c>
      <c r="F40" s="59">
        <v>1</v>
      </c>
      <c r="G40" s="119">
        <v>2.25</v>
      </c>
      <c r="H40" s="119">
        <f t="shared" si="1"/>
        <v>2.25</v>
      </c>
      <c r="I40" s="144"/>
    </row>
    <row r="41" s="88" customFormat="1" ht="23.25" customHeight="1" spans="1:9">
      <c r="A41" s="114"/>
      <c r="B41" s="129"/>
      <c r="C41" s="114" t="s">
        <v>96</v>
      </c>
      <c r="D41" s="118" t="s">
        <v>97</v>
      </c>
      <c r="E41" s="119" t="s">
        <v>98</v>
      </c>
      <c r="F41" s="122">
        <v>0.9951</v>
      </c>
      <c r="G41" s="119">
        <v>2.25</v>
      </c>
      <c r="H41" s="119">
        <f t="shared" si="1"/>
        <v>2.25</v>
      </c>
      <c r="I41" s="144"/>
    </row>
    <row r="42" s="88" customFormat="1" ht="23.25" customHeight="1" spans="1:9">
      <c r="A42" s="114"/>
      <c r="B42" s="129"/>
      <c r="C42" s="114"/>
      <c r="D42" s="118" t="s">
        <v>99</v>
      </c>
      <c r="E42" s="119" t="s">
        <v>100</v>
      </c>
      <c r="F42" s="122">
        <v>0.512</v>
      </c>
      <c r="G42" s="119">
        <v>2.25</v>
      </c>
      <c r="H42" s="119">
        <v>1.48</v>
      </c>
      <c r="I42" s="144" t="s">
        <v>101</v>
      </c>
    </row>
    <row r="43" s="88" customFormat="1" ht="23.25" customHeight="1" spans="1:9">
      <c r="A43" s="114"/>
      <c r="B43" s="129"/>
      <c r="C43" s="117" t="s">
        <v>102</v>
      </c>
      <c r="D43" s="132" t="s">
        <v>103</v>
      </c>
      <c r="E43" s="114" t="s">
        <v>104</v>
      </c>
      <c r="F43" s="59">
        <v>1</v>
      </c>
      <c r="G43" s="119">
        <v>2.25</v>
      </c>
      <c r="H43" s="119">
        <f t="shared" ref="H43:H48" si="2">G43</f>
        <v>2.25</v>
      </c>
      <c r="I43" s="144"/>
    </row>
    <row r="44" s="88" customFormat="1" ht="23.25" customHeight="1" spans="1:9">
      <c r="A44" s="114"/>
      <c r="B44" s="133"/>
      <c r="C44" s="123"/>
      <c r="D44" s="132" t="s">
        <v>105</v>
      </c>
      <c r="E44" s="114" t="s">
        <v>106</v>
      </c>
      <c r="F44" s="59">
        <v>1</v>
      </c>
      <c r="G44" s="119">
        <v>2.25</v>
      </c>
      <c r="H44" s="119">
        <f t="shared" si="2"/>
        <v>2.25</v>
      </c>
      <c r="I44" s="144"/>
    </row>
    <row r="45" s="88" customFormat="1" ht="23.25" customHeight="1" spans="1:9">
      <c r="A45" s="114"/>
      <c r="B45" s="134" t="s">
        <v>107</v>
      </c>
      <c r="C45" s="125" t="s">
        <v>108</v>
      </c>
      <c r="D45" s="118" t="s">
        <v>109</v>
      </c>
      <c r="E45" s="114" t="s">
        <v>110</v>
      </c>
      <c r="F45" s="59">
        <v>1</v>
      </c>
      <c r="G45" s="119">
        <v>3</v>
      </c>
      <c r="H45" s="119">
        <f t="shared" si="2"/>
        <v>3</v>
      </c>
      <c r="I45" s="144"/>
    </row>
    <row r="46" s="88" customFormat="1" ht="23.25" customHeight="1" spans="1:9">
      <c r="A46" s="114"/>
      <c r="B46" s="120"/>
      <c r="C46" s="126" t="s">
        <v>111</v>
      </c>
      <c r="D46" s="118" t="s">
        <v>112</v>
      </c>
      <c r="E46" s="114" t="s">
        <v>110</v>
      </c>
      <c r="F46" s="59">
        <v>1</v>
      </c>
      <c r="G46" s="119">
        <v>3</v>
      </c>
      <c r="H46" s="119">
        <f t="shared" si="2"/>
        <v>3</v>
      </c>
      <c r="I46" s="144"/>
    </row>
    <row r="47" s="88" customFormat="1" ht="23.25" customHeight="1" spans="1:9">
      <c r="A47" s="114"/>
      <c r="B47" s="120"/>
      <c r="C47" s="117" t="s">
        <v>113</v>
      </c>
      <c r="D47" s="135" t="s">
        <v>114</v>
      </c>
      <c r="E47" s="114" t="s">
        <v>110</v>
      </c>
      <c r="F47" s="59">
        <v>1</v>
      </c>
      <c r="G47" s="119">
        <v>3</v>
      </c>
      <c r="H47" s="119">
        <f t="shared" si="2"/>
        <v>3</v>
      </c>
      <c r="I47" s="144"/>
    </row>
    <row r="48" s="88" customFormat="1" ht="23.25" customHeight="1" spans="1:9">
      <c r="A48" s="114"/>
      <c r="B48" s="114" t="s">
        <v>115</v>
      </c>
      <c r="C48" s="136" t="s">
        <v>115</v>
      </c>
      <c r="D48" s="135" t="s">
        <v>116</v>
      </c>
      <c r="E48" s="114" t="s">
        <v>74</v>
      </c>
      <c r="F48" s="59">
        <v>0.9</v>
      </c>
      <c r="G48" s="119">
        <v>2.25</v>
      </c>
      <c r="H48" s="119">
        <f t="shared" si="2"/>
        <v>2.25</v>
      </c>
      <c r="I48" s="144"/>
    </row>
    <row r="49" s="88" customFormat="1" ht="23.25" customHeight="1" spans="1:9">
      <c r="A49" s="95" t="s">
        <v>117</v>
      </c>
      <c r="B49" s="95"/>
      <c r="C49" s="95"/>
      <c r="D49" s="95"/>
      <c r="E49" s="95"/>
      <c r="F49" s="95"/>
      <c r="G49" s="95">
        <f>SUM(G12:G48)+H4</f>
        <v>100</v>
      </c>
      <c r="H49" s="137">
        <f>SUM(H12:H48)+I4</f>
        <v>95.1495008506584</v>
      </c>
      <c r="I49" s="102"/>
    </row>
    <row r="50" s="88" customFormat="1" ht="23.25" customHeight="1" spans="1:9">
      <c r="A50" s="138" t="s">
        <v>118</v>
      </c>
      <c r="B50" s="139"/>
      <c r="C50" s="139"/>
      <c r="D50" s="139"/>
      <c r="E50" s="139"/>
      <c r="F50" s="139"/>
      <c r="G50" s="139"/>
      <c r="H50" s="139"/>
      <c r="I50" s="145"/>
    </row>
    <row r="51" s="88" customFormat="1" ht="14"/>
    <row r="52" s="88" customFormat="1" ht="14"/>
    <row r="53" s="88" customFormat="1" ht="14"/>
    <row r="54" s="88" customFormat="1" ht="14"/>
    <row r="55" s="88" customFormat="1" spans="16379:16381">
      <c r="XEY55" s="89"/>
      <c r="XEZ55" s="89"/>
      <c r="XFA55" s="89"/>
    </row>
  </sheetData>
  <mergeCells count="27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B9:D9"/>
    <mergeCell ref="E9:I9"/>
    <mergeCell ref="B10:D10"/>
    <mergeCell ref="E10:I10"/>
    <mergeCell ref="A49:F49"/>
    <mergeCell ref="A50:I50"/>
    <mergeCell ref="A3:A6"/>
    <mergeCell ref="A7:A10"/>
    <mergeCell ref="A11:A48"/>
    <mergeCell ref="B12:B21"/>
    <mergeCell ref="B22:B44"/>
    <mergeCell ref="B45:B47"/>
    <mergeCell ref="C12:C15"/>
    <mergeCell ref="C16:C17"/>
    <mergeCell ref="C22:C40"/>
    <mergeCell ref="C41:C42"/>
    <mergeCell ref="C43:C44"/>
  </mergeCells>
  <pageMargins left="0.75" right="0.75" top="1" bottom="1" header="0.5" footer="0.5"/>
  <pageSetup paperSize="9" scale="7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zoomScale="70" zoomScaleNormal="70" workbookViewId="0">
      <selection activeCell="N5" sqref="N5"/>
    </sheetView>
  </sheetViews>
  <sheetFormatPr defaultColWidth="9" defaultRowHeight="14"/>
  <cols>
    <col min="1" max="1" width="8.12727272727273" style="27" customWidth="1"/>
    <col min="2" max="2" width="27.2727272727273" customWidth="1"/>
    <col min="3" max="3" width="20.0909090909091" customWidth="1"/>
    <col min="4" max="4" width="12.6272727272727" customWidth="1"/>
    <col min="5" max="6" width="13.2545454545455" customWidth="1"/>
    <col min="7" max="11" width="12.6272727272727" customWidth="1"/>
  </cols>
  <sheetData>
    <row r="1" ht="57" customHeight="1" spans="1:11">
      <c r="A1" s="28" t="s">
        <v>119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="26" customFormat="1" ht="30" customHeight="1" spans="1:11">
      <c r="A2" s="73" t="s">
        <v>120</v>
      </c>
      <c r="B2" s="74" t="s">
        <v>121</v>
      </c>
      <c r="C2" s="75" t="s">
        <v>122</v>
      </c>
      <c r="D2" s="74" t="s">
        <v>123</v>
      </c>
      <c r="E2" s="74"/>
      <c r="F2" s="74"/>
      <c r="G2" s="74"/>
      <c r="H2" s="74"/>
      <c r="I2" s="74"/>
      <c r="J2" s="73" t="s">
        <v>124</v>
      </c>
      <c r="K2" s="73" t="s">
        <v>125</v>
      </c>
    </row>
    <row r="3" s="26" customFormat="1" ht="30" customHeight="1" spans="1:11">
      <c r="A3" s="76"/>
      <c r="B3" s="74"/>
      <c r="C3" s="75"/>
      <c r="D3" s="74" t="s">
        <v>18</v>
      </c>
      <c r="E3" s="74"/>
      <c r="F3" s="74"/>
      <c r="G3" s="74"/>
      <c r="H3" s="74" t="s">
        <v>126</v>
      </c>
      <c r="I3" s="74" t="s">
        <v>127</v>
      </c>
      <c r="J3" s="76"/>
      <c r="K3" s="76"/>
    </row>
    <row r="4" s="26" customFormat="1" ht="30" customHeight="1" spans="1:11">
      <c r="A4" s="77"/>
      <c r="B4" s="74"/>
      <c r="C4" s="75"/>
      <c r="D4" s="75" t="s">
        <v>128</v>
      </c>
      <c r="E4" s="74" t="s">
        <v>129</v>
      </c>
      <c r="F4" s="74" t="s">
        <v>130</v>
      </c>
      <c r="G4" s="74" t="s">
        <v>131</v>
      </c>
      <c r="H4" s="74"/>
      <c r="I4" s="75"/>
      <c r="J4" s="77"/>
      <c r="K4" s="76"/>
    </row>
    <row r="5" ht="30" customHeight="1" spans="1:11">
      <c r="A5" s="37">
        <v>1</v>
      </c>
      <c r="B5" s="38" t="str">
        <f>'省级部门预算项目支出绩效自评表（法庭运维费）'!C2</f>
        <v>法庭运维费</v>
      </c>
      <c r="C5" s="37" t="str">
        <f>'省级部门预算项目支出绩效自评表（法庭运维费）'!C3</f>
        <v>甘肃省高级人民法院</v>
      </c>
      <c r="D5" s="78">
        <f>E5+F5+G5</f>
        <v>24</v>
      </c>
      <c r="E5" s="79">
        <f>'省级部门预算项目支出绩效自评表（法庭运维费）'!E7</f>
        <v>24</v>
      </c>
      <c r="F5" s="79"/>
      <c r="G5" s="79"/>
      <c r="H5" s="78">
        <f>'省级部门预算项目支出绩效自评表（法庭运维费）'!H6</f>
        <v>24</v>
      </c>
      <c r="I5" s="84">
        <f>H5/D5</f>
        <v>1</v>
      </c>
      <c r="J5" s="85">
        <f>'省级部门预算项目支出绩效自评表（法庭运维费）'!K22</f>
        <v>100</v>
      </c>
      <c r="K5" s="24"/>
    </row>
    <row r="6" ht="30" customHeight="1" spans="1:11">
      <c r="A6" s="37">
        <v>2</v>
      </c>
      <c r="B6" s="40" t="str">
        <f>'省级部门预算项目支出绩效自评表（业务费）'!C2</f>
        <v>业务费</v>
      </c>
      <c r="C6" s="40" t="str">
        <f>'省级部门预算项目支出绩效自评表（业务费）'!C3</f>
        <v>甘肃省高级人民法院</v>
      </c>
      <c r="D6" s="80">
        <f>E6+F6+G6</f>
        <v>145</v>
      </c>
      <c r="E6" s="78">
        <f>'省级部门预算项目支出绩效自评表（业务费）'!F6</f>
        <v>145</v>
      </c>
      <c r="F6" s="78"/>
      <c r="G6" s="78"/>
      <c r="H6" s="78">
        <f>'省级部门预算项目支出绩效自评表（业务费）'!H6</f>
        <v>117.29</v>
      </c>
      <c r="I6" s="84">
        <f>H6/D6</f>
        <v>0.808896551724138</v>
      </c>
      <c r="J6" s="86">
        <f>'省级部门预算项目支出绩效自评表（业务费）'!K31</f>
        <v>92.4389655172414</v>
      </c>
      <c r="K6" s="24"/>
    </row>
    <row r="7" ht="30" customHeight="1" spans="1:11">
      <c r="A7" s="37"/>
      <c r="B7" s="40"/>
      <c r="C7" s="40"/>
      <c r="D7" s="81"/>
      <c r="E7" s="82"/>
      <c r="F7" s="82"/>
      <c r="G7" s="82"/>
      <c r="H7" s="82"/>
      <c r="I7" s="87"/>
      <c r="J7" s="24"/>
      <c r="K7" s="24"/>
    </row>
    <row r="8" ht="30" customHeight="1" spans="1:11">
      <c r="A8" s="37"/>
      <c r="B8" s="40"/>
      <c r="C8" s="40"/>
      <c r="D8" s="81"/>
      <c r="E8" s="82"/>
      <c r="F8" s="82"/>
      <c r="G8" s="82"/>
      <c r="H8" s="82"/>
      <c r="I8" s="87"/>
      <c r="J8" s="24"/>
      <c r="K8" s="24"/>
    </row>
    <row r="9" ht="30" customHeight="1" spans="1:11">
      <c r="A9" s="37"/>
      <c r="B9" s="24"/>
      <c r="C9" s="24"/>
      <c r="D9" s="82"/>
      <c r="E9" s="82"/>
      <c r="F9" s="82"/>
      <c r="G9" s="82"/>
      <c r="H9" s="82"/>
      <c r="I9" s="87"/>
      <c r="J9" s="24"/>
      <c r="K9" s="24"/>
    </row>
    <row r="10" ht="30" customHeight="1" spans="1:11">
      <c r="A10" s="37"/>
      <c r="B10" s="24"/>
      <c r="C10" s="24"/>
      <c r="D10" s="82"/>
      <c r="E10" s="82"/>
      <c r="F10" s="82"/>
      <c r="G10" s="82"/>
      <c r="H10" s="82"/>
      <c r="I10" s="87"/>
      <c r="J10" s="24"/>
      <c r="K10" s="24"/>
    </row>
    <row r="11" ht="30" customHeight="1" spans="1:11">
      <c r="A11" s="37"/>
      <c r="B11" s="24"/>
      <c r="C11" s="24"/>
      <c r="D11" s="82"/>
      <c r="E11" s="82"/>
      <c r="F11" s="82"/>
      <c r="G11" s="82"/>
      <c r="H11" s="82"/>
      <c r="I11" s="87"/>
      <c r="J11" s="24"/>
      <c r="K11" s="24"/>
    </row>
    <row r="12" ht="30" customHeight="1" spans="1:11">
      <c r="A12" s="37"/>
      <c r="B12" s="24"/>
      <c r="C12" s="24"/>
      <c r="D12" s="82"/>
      <c r="E12" s="82"/>
      <c r="F12" s="82"/>
      <c r="G12" s="82"/>
      <c r="H12" s="82"/>
      <c r="I12" s="87"/>
      <c r="J12" s="24"/>
      <c r="K12" s="24"/>
    </row>
    <row r="13" ht="30" customHeight="1" spans="1:11">
      <c r="A13" s="37"/>
      <c r="B13" s="40" t="s">
        <v>132</v>
      </c>
      <c r="C13" s="24"/>
      <c r="D13" s="83">
        <f>SUM(D5:D12)</f>
        <v>169</v>
      </c>
      <c r="E13" s="83">
        <f>SUM(E5:E12)</f>
        <v>169</v>
      </c>
      <c r="F13" s="83"/>
      <c r="G13" s="83"/>
      <c r="H13" s="83">
        <f>SUM(H5:H12)</f>
        <v>141.29</v>
      </c>
      <c r="I13" s="43">
        <f>H13/D13</f>
        <v>0.83603550295858</v>
      </c>
      <c r="J13" s="24"/>
      <c r="K13" s="24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8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zoomScale="70" zoomScaleNormal="70" workbookViewId="0">
      <selection activeCell="V17" sqref="V17"/>
    </sheetView>
  </sheetViews>
  <sheetFormatPr defaultColWidth="9" defaultRowHeight="14"/>
  <cols>
    <col min="1" max="1" width="5.25454545454545" customWidth="1"/>
    <col min="2" max="2" width="10.1545454545455" customWidth="1"/>
    <col min="3" max="3" width="11.8727272727273" customWidth="1"/>
    <col min="5" max="5" width="12.3727272727273" customWidth="1"/>
    <col min="6" max="6" width="2.37272727272727" customWidth="1"/>
    <col min="7" max="7" width="10.8727272727273" customWidth="1"/>
    <col min="8" max="8" width="11.5454545454545" customWidth="1"/>
    <col min="9" max="9" width="12.6181818181818" customWidth="1"/>
    <col min="10" max="10" width="0.872727272727273" customWidth="1"/>
    <col min="11" max="11" width="11.3363636363636" customWidth="1"/>
    <col min="12" max="12" width="1" customWidth="1"/>
    <col min="13" max="13" width="6.87272727272727" customWidth="1"/>
    <col min="14" max="14" width="14.6454545454545" customWidth="1"/>
  </cols>
  <sheetData>
    <row r="1" ht="42" customHeight="1" spans="1:14">
      <c r="A1" s="1" t="s">
        <v>133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121</v>
      </c>
      <c r="B2" s="2"/>
      <c r="C2" s="2" t="s">
        <v>134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122</v>
      </c>
      <c r="B3" s="2"/>
      <c r="C3" s="2" t="s">
        <v>135</v>
      </c>
      <c r="D3" s="2"/>
      <c r="E3" s="2"/>
      <c r="F3" s="2"/>
      <c r="G3" s="2"/>
      <c r="H3" s="2" t="s">
        <v>136</v>
      </c>
      <c r="I3" s="2"/>
      <c r="J3" s="2" t="s">
        <v>15</v>
      </c>
      <c r="K3" s="2"/>
      <c r="L3" s="2"/>
      <c r="M3" s="2"/>
      <c r="N3" s="2"/>
    </row>
    <row r="4" ht="15" customHeight="1" spans="1:14">
      <c r="A4" s="2" t="s">
        <v>123</v>
      </c>
      <c r="B4" s="2"/>
      <c r="C4" s="2"/>
      <c r="D4" s="2"/>
      <c r="E4" s="2" t="s">
        <v>17</v>
      </c>
      <c r="F4" s="2" t="s">
        <v>137</v>
      </c>
      <c r="G4" s="2"/>
      <c r="H4" s="2" t="s">
        <v>138</v>
      </c>
      <c r="I4" s="2"/>
      <c r="J4" s="2" t="s">
        <v>21</v>
      </c>
      <c r="K4" s="2"/>
      <c r="L4" s="2" t="s">
        <v>139</v>
      </c>
      <c r="M4" s="2"/>
      <c r="N4" s="2" t="s">
        <v>22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4" t="s">
        <v>140</v>
      </c>
      <c r="D6" s="4"/>
      <c r="E6" s="22">
        <f>E7+E8</f>
        <v>24</v>
      </c>
      <c r="F6" s="68">
        <f>F7+F8</f>
        <v>24</v>
      </c>
      <c r="G6" s="69"/>
      <c r="H6" s="68">
        <f>H7+H8</f>
        <v>24</v>
      </c>
      <c r="I6" s="69"/>
      <c r="J6" s="22">
        <v>10</v>
      </c>
      <c r="K6" s="22"/>
      <c r="L6" s="72">
        <f>H6/F6</f>
        <v>1</v>
      </c>
      <c r="M6" s="72"/>
      <c r="N6" s="2">
        <f>L6*J6</f>
        <v>10</v>
      </c>
    </row>
    <row r="7" ht="15" customHeight="1" spans="1:14">
      <c r="A7" s="2"/>
      <c r="B7" s="2"/>
      <c r="C7" s="2" t="s">
        <v>141</v>
      </c>
      <c r="D7" s="2"/>
      <c r="E7" s="22">
        <v>24</v>
      </c>
      <c r="F7" s="22">
        <v>24</v>
      </c>
      <c r="G7" s="22"/>
      <c r="H7" s="22">
        <v>24</v>
      </c>
      <c r="I7" s="22"/>
      <c r="J7" s="22" t="s">
        <v>25</v>
      </c>
      <c r="K7" s="22"/>
      <c r="L7" s="72">
        <f>H7/F7</f>
        <v>1</v>
      </c>
      <c r="M7" s="72"/>
      <c r="N7" s="2" t="s">
        <v>25</v>
      </c>
    </row>
    <row r="8" ht="15" customHeight="1" spans="1:14">
      <c r="A8" s="2"/>
      <c r="B8" s="2"/>
      <c r="C8" s="2" t="s">
        <v>142</v>
      </c>
      <c r="D8" s="2"/>
      <c r="E8" s="2"/>
      <c r="F8" s="2"/>
      <c r="G8" s="2"/>
      <c r="H8" s="2"/>
      <c r="I8" s="2"/>
      <c r="J8" s="2" t="s">
        <v>25</v>
      </c>
      <c r="K8" s="2"/>
      <c r="L8" s="2"/>
      <c r="M8" s="2"/>
      <c r="N8" s="2" t="s">
        <v>25</v>
      </c>
    </row>
    <row r="9" ht="15" customHeight="1" spans="1:14">
      <c r="A9" s="2"/>
      <c r="B9" s="2"/>
      <c r="C9" s="2" t="s">
        <v>131</v>
      </c>
      <c r="D9" s="2"/>
      <c r="E9" s="2"/>
      <c r="F9" s="2"/>
      <c r="G9" s="2"/>
      <c r="H9" s="2"/>
      <c r="I9" s="2"/>
      <c r="J9" s="2" t="s">
        <v>25</v>
      </c>
      <c r="K9" s="2"/>
      <c r="L9" s="2"/>
      <c r="M9" s="2"/>
      <c r="N9" s="2" t="s">
        <v>25</v>
      </c>
    </row>
    <row r="10" ht="15" customHeight="1" spans="1:14">
      <c r="A10" s="2" t="s">
        <v>143</v>
      </c>
      <c r="B10" s="2" t="s">
        <v>28</v>
      </c>
      <c r="C10" s="2"/>
      <c r="D10" s="2"/>
      <c r="E10" s="2"/>
      <c r="F10" s="2"/>
      <c r="G10" s="2"/>
      <c r="H10" s="2" t="s">
        <v>144</v>
      </c>
      <c r="I10" s="2"/>
      <c r="J10" s="2"/>
      <c r="K10" s="2"/>
      <c r="L10" s="2"/>
      <c r="M10" s="2"/>
      <c r="N10" s="2"/>
    </row>
    <row r="11" ht="42" customHeight="1" spans="1:14">
      <c r="A11" s="2"/>
      <c r="B11" s="2" t="s">
        <v>145</v>
      </c>
      <c r="C11" s="2"/>
      <c r="D11" s="2"/>
      <c r="E11" s="2"/>
      <c r="F11" s="2"/>
      <c r="G11" s="2"/>
      <c r="H11" s="2" t="s">
        <v>146</v>
      </c>
      <c r="I11" s="2"/>
      <c r="J11" s="2"/>
      <c r="K11" s="2"/>
      <c r="L11" s="2"/>
      <c r="M11" s="2"/>
      <c r="N11" s="2"/>
    </row>
    <row r="12" ht="18.95" customHeight="1" spans="1:14">
      <c r="A12" s="70" t="s">
        <v>147</v>
      </c>
      <c r="B12" s="46" t="s">
        <v>37</v>
      </c>
      <c r="C12" s="46" t="s">
        <v>38</v>
      </c>
      <c r="D12" s="46" t="s">
        <v>39</v>
      </c>
      <c r="E12" s="46"/>
      <c r="F12" s="46"/>
      <c r="G12" s="46" t="s">
        <v>40</v>
      </c>
      <c r="H12" s="46" t="s">
        <v>41</v>
      </c>
      <c r="I12" s="46" t="s">
        <v>21</v>
      </c>
      <c r="J12" s="46"/>
      <c r="K12" s="46" t="s">
        <v>22</v>
      </c>
      <c r="L12" s="46"/>
      <c r="M12" s="46" t="s">
        <v>42</v>
      </c>
      <c r="N12" s="46"/>
    </row>
    <row r="13" ht="24" customHeight="1" spans="1:14">
      <c r="A13" s="70"/>
      <c r="B13" s="46" t="s">
        <v>148</v>
      </c>
      <c r="C13" s="46" t="s">
        <v>149</v>
      </c>
      <c r="D13" s="49" t="s">
        <v>150</v>
      </c>
      <c r="E13" s="49"/>
      <c r="F13" s="49"/>
      <c r="G13" s="71" t="s">
        <v>151</v>
      </c>
      <c r="H13" s="46" t="s">
        <v>152</v>
      </c>
      <c r="I13" s="46">
        <v>8</v>
      </c>
      <c r="J13" s="46"/>
      <c r="K13" s="46">
        <f>I13</f>
        <v>8</v>
      </c>
      <c r="L13" s="46"/>
      <c r="M13" s="46"/>
      <c r="N13" s="46"/>
    </row>
    <row r="14" ht="24" customHeight="1" spans="1:14">
      <c r="A14" s="70"/>
      <c r="B14" s="46"/>
      <c r="C14" s="46"/>
      <c r="D14" s="49" t="s">
        <v>153</v>
      </c>
      <c r="E14" s="49"/>
      <c r="F14" s="49"/>
      <c r="G14" s="71" t="s">
        <v>46</v>
      </c>
      <c r="H14" s="51">
        <v>1</v>
      </c>
      <c r="I14" s="46">
        <v>8</v>
      </c>
      <c r="J14" s="46"/>
      <c r="K14" s="46">
        <f t="shared" ref="K14:K21" si="0">I14</f>
        <v>8</v>
      </c>
      <c r="L14" s="46"/>
      <c r="M14" s="46"/>
      <c r="N14" s="46"/>
    </row>
    <row r="15" ht="24" customHeight="1" spans="1:14">
      <c r="A15" s="70"/>
      <c r="B15" s="46"/>
      <c r="C15" s="46" t="s">
        <v>154</v>
      </c>
      <c r="D15" s="49" t="s">
        <v>155</v>
      </c>
      <c r="E15" s="49"/>
      <c r="F15" s="49"/>
      <c r="G15" s="71" t="s">
        <v>46</v>
      </c>
      <c r="H15" s="51">
        <v>1</v>
      </c>
      <c r="I15" s="46">
        <v>8.5</v>
      </c>
      <c r="J15" s="46"/>
      <c r="K15" s="46">
        <f t="shared" si="0"/>
        <v>8.5</v>
      </c>
      <c r="L15" s="46"/>
      <c r="M15" s="46"/>
      <c r="N15" s="46"/>
    </row>
    <row r="16" ht="24" customHeight="1" spans="1:14">
      <c r="A16" s="70"/>
      <c r="B16" s="46"/>
      <c r="C16" s="46"/>
      <c r="D16" s="49" t="s">
        <v>156</v>
      </c>
      <c r="E16" s="49"/>
      <c r="F16" s="49"/>
      <c r="G16" s="71" t="s">
        <v>46</v>
      </c>
      <c r="H16" s="51">
        <v>1</v>
      </c>
      <c r="I16" s="46">
        <v>8.5</v>
      </c>
      <c r="J16" s="46"/>
      <c r="K16" s="46">
        <f t="shared" si="0"/>
        <v>8.5</v>
      </c>
      <c r="L16" s="46"/>
      <c r="M16" s="46"/>
      <c r="N16" s="46"/>
    </row>
    <row r="17" ht="24" customHeight="1" spans="1:14">
      <c r="A17" s="70"/>
      <c r="B17" s="46"/>
      <c r="C17" s="46" t="s">
        <v>157</v>
      </c>
      <c r="D17" s="49" t="s">
        <v>158</v>
      </c>
      <c r="E17" s="49"/>
      <c r="F17" s="49"/>
      <c r="G17" s="71" t="s">
        <v>90</v>
      </c>
      <c r="H17" s="51">
        <v>1</v>
      </c>
      <c r="I17" s="46">
        <v>8.5</v>
      </c>
      <c r="J17" s="46"/>
      <c r="K17" s="46">
        <f t="shared" si="0"/>
        <v>8.5</v>
      </c>
      <c r="L17" s="46"/>
      <c r="M17" s="46"/>
      <c r="N17" s="46"/>
    </row>
    <row r="18" ht="24" customHeight="1" spans="1:14">
      <c r="A18" s="70"/>
      <c r="B18" s="46"/>
      <c r="C18" s="46" t="s">
        <v>159</v>
      </c>
      <c r="D18" s="49" t="s">
        <v>160</v>
      </c>
      <c r="E18" s="49"/>
      <c r="F18" s="49"/>
      <c r="G18" s="71" t="s">
        <v>95</v>
      </c>
      <c r="H18" s="51">
        <v>1</v>
      </c>
      <c r="I18" s="46">
        <v>8.5</v>
      </c>
      <c r="J18" s="46"/>
      <c r="K18" s="46">
        <f t="shared" si="0"/>
        <v>8.5</v>
      </c>
      <c r="L18" s="46"/>
      <c r="M18" s="46"/>
      <c r="N18" s="46"/>
    </row>
    <row r="19" ht="24" customHeight="1" spans="1:14">
      <c r="A19" s="70"/>
      <c r="B19" s="46" t="s">
        <v>161</v>
      </c>
      <c r="C19" s="46" t="s">
        <v>162</v>
      </c>
      <c r="D19" s="49" t="s">
        <v>163</v>
      </c>
      <c r="E19" s="49"/>
      <c r="F19" s="49"/>
      <c r="G19" s="71" t="s">
        <v>164</v>
      </c>
      <c r="H19" s="51">
        <v>1</v>
      </c>
      <c r="I19" s="46">
        <v>15</v>
      </c>
      <c r="J19" s="46"/>
      <c r="K19" s="46">
        <f t="shared" si="0"/>
        <v>15</v>
      </c>
      <c r="L19" s="46"/>
      <c r="M19" s="46"/>
      <c r="N19" s="46"/>
    </row>
    <row r="20" ht="24" customHeight="1" spans="1:14">
      <c r="A20" s="70"/>
      <c r="B20" s="46"/>
      <c r="C20" s="46" t="s">
        <v>165</v>
      </c>
      <c r="D20" s="49" t="s">
        <v>166</v>
      </c>
      <c r="E20" s="49"/>
      <c r="F20" s="49"/>
      <c r="G20" s="71" t="s">
        <v>56</v>
      </c>
      <c r="H20" s="51">
        <v>1</v>
      </c>
      <c r="I20" s="46">
        <v>15</v>
      </c>
      <c r="J20" s="46"/>
      <c r="K20" s="46">
        <f t="shared" si="0"/>
        <v>15</v>
      </c>
      <c r="L20" s="46"/>
      <c r="M20" s="46"/>
      <c r="N20" s="46"/>
    </row>
    <row r="21" ht="24" customHeight="1" spans="1:14">
      <c r="A21" s="70"/>
      <c r="B21" s="46" t="s">
        <v>167</v>
      </c>
      <c r="C21" s="46" t="s">
        <v>168</v>
      </c>
      <c r="D21" s="49" t="s">
        <v>169</v>
      </c>
      <c r="E21" s="49"/>
      <c r="F21" s="49"/>
      <c r="G21" s="71" t="s">
        <v>70</v>
      </c>
      <c r="H21" s="51">
        <v>0.9</v>
      </c>
      <c r="I21" s="46">
        <v>10</v>
      </c>
      <c r="J21" s="46"/>
      <c r="K21" s="46">
        <f t="shared" si="0"/>
        <v>10</v>
      </c>
      <c r="L21" s="46"/>
      <c r="M21" s="46"/>
      <c r="N21" s="46"/>
    </row>
    <row r="22" ht="15" customHeight="1" spans="1:14">
      <c r="A22" s="63" t="s">
        <v>170</v>
      </c>
      <c r="B22" s="63"/>
      <c r="C22" s="63"/>
      <c r="D22" s="63"/>
      <c r="E22" s="63"/>
      <c r="F22" s="63"/>
      <c r="G22" s="63"/>
      <c r="H22" s="63"/>
      <c r="I22" s="63">
        <f>SUM(I13:I21)+J6</f>
        <v>100</v>
      </c>
      <c r="J22" s="63"/>
      <c r="K22" s="63">
        <f>SUM(K13:K21)+N6</f>
        <v>100</v>
      </c>
      <c r="L22" s="63"/>
      <c r="M22" s="67"/>
      <c r="N22" s="67"/>
    </row>
    <row r="23" spans="1:14">
      <c r="A23" s="18" t="s">
        <v>171</v>
      </c>
      <c r="B23" s="19" t="s">
        <v>106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5"/>
    </row>
    <row r="24" ht="15.95" customHeight="1"/>
  </sheetData>
  <mergeCells count="90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B23:N23"/>
    <mergeCell ref="A10:A11"/>
    <mergeCell ref="A12:A21"/>
    <mergeCell ref="B13:B18"/>
    <mergeCell ref="B19:B20"/>
    <mergeCell ref="C13:C14"/>
    <mergeCell ref="C15:C16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zoomScale="70" zoomScaleNormal="70" workbookViewId="0">
      <selection activeCell="S15" sqref="S15"/>
    </sheetView>
  </sheetViews>
  <sheetFormatPr defaultColWidth="9" defaultRowHeight="14"/>
  <cols>
    <col min="1" max="1" width="5.25454545454545" customWidth="1"/>
    <col min="3" max="3" width="11.4363636363636" customWidth="1"/>
    <col min="5" max="5" width="12.3727272727273" customWidth="1"/>
    <col min="6" max="6" width="2.37272727272727" customWidth="1"/>
    <col min="7" max="7" width="10.8727272727273" customWidth="1"/>
    <col min="8" max="8" width="12.6181818181818" customWidth="1"/>
    <col min="9" max="9" width="6.87272727272727" customWidth="1"/>
    <col min="10" max="10" width="1.91818181818182" customWidth="1"/>
    <col min="11" max="11" width="8" customWidth="1"/>
    <col min="12" max="12" width="1" customWidth="1"/>
    <col min="13" max="13" width="6.87272727272727" customWidth="1"/>
    <col min="14" max="14" width="12.8727272727273" customWidth="1"/>
    <col min="15" max="15" width="12.8181818181818"/>
  </cols>
  <sheetData>
    <row r="1" ht="42" customHeight="1" spans="1:14">
      <c r="A1" s="1" t="s">
        <v>133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121</v>
      </c>
      <c r="B2" s="2"/>
      <c r="C2" s="2" t="s">
        <v>172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122</v>
      </c>
      <c r="B3" s="2"/>
      <c r="C3" s="2" t="s">
        <v>135</v>
      </c>
      <c r="D3" s="2"/>
      <c r="E3" s="2"/>
      <c r="F3" s="2"/>
      <c r="G3" s="2"/>
      <c r="H3" s="2" t="s">
        <v>136</v>
      </c>
      <c r="I3" s="2"/>
      <c r="J3" s="2" t="s">
        <v>15</v>
      </c>
      <c r="K3" s="2"/>
      <c r="L3" s="2"/>
      <c r="M3" s="2"/>
      <c r="N3" s="2"/>
    </row>
    <row r="4" ht="15" customHeight="1" spans="1:14">
      <c r="A4" s="2" t="s">
        <v>123</v>
      </c>
      <c r="B4" s="2"/>
      <c r="C4" s="2"/>
      <c r="D4" s="2"/>
      <c r="E4" s="2" t="s">
        <v>17</v>
      </c>
      <c r="F4" s="2" t="s">
        <v>137</v>
      </c>
      <c r="G4" s="2"/>
      <c r="H4" s="2" t="s">
        <v>138</v>
      </c>
      <c r="I4" s="2"/>
      <c r="J4" s="2" t="s">
        <v>21</v>
      </c>
      <c r="K4" s="2"/>
      <c r="L4" s="2" t="s">
        <v>139</v>
      </c>
      <c r="M4" s="2"/>
      <c r="N4" s="2" t="s">
        <v>22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4" t="s">
        <v>140</v>
      </c>
      <c r="D6" s="4"/>
      <c r="E6" s="5">
        <f t="shared" ref="E6:H6" si="0">E7+E8</f>
        <v>103</v>
      </c>
      <c r="F6" s="6">
        <f t="shared" si="0"/>
        <v>145</v>
      </c>
      <c r="G6" s="7"/>
      <c r="H6" s="6">
        <f t="shared" si="0"/>
        <v>117.29</v>
      </c>
      <c r="I6" s="7"/>
      <c r="J6" s="2">
        <v>10</v>
      </c>
      <c r="K6" s="2"/>
      <c r="L6" s="21">
        <f>H6/F6</f>
        <v>0.808896551724138</v>
      </c>
      <c r="M6" s="21"/>
      <c r="N6" s="22">
        <f>L6*J6</f>
        <v>8.08896551724138</v>
      </c>
    </row>
    <row r="7" ht="15" customHeight="1" spans="1:14">
      <c r="A7" s="2"/>
      <c r="B7" s="2"/>
      <c r="C7" s="2" t="s">
        <v>141</v>
      </c>
      <c r="D7" s="2"/>
      <c r="E7" s="5">
        <v>103</v>
      </c>
      <c r="F7" s="5">
        <v>145</v>
      </c>
      <c r="G7" s="5"/>
      <c r="H7" s="5">
        <v>117.29</v>
      </c>
      <c r="I7" s="5"/>
      <c r="J7" s="2" t="s">
        <v>25</v>
      </c>
      <c r="K7" s="2"/>
      <c r="L7" s="21">
        <f>H7/F7</f>
        <v>0.808896551724138</v>
      </c>
      <c r="M7" s="21"/>
      <c r="N7" s="2" t="s">
        <v>25</v>
      </c>
    </row>
    <row r="8" ht="15" customHeight="1" spans="1:14">
      <c r="A8" s="2"/>
      <c r="B8" s="2"/>
      <c r="C8" s="2" t="s">
        <v>142</v>
      </c>
      <c r="D8" s="2"/>
      <c r="E8" s="2"/>
      <c r="F8" s="2"/>
      <c r="G8" s="2"/>
      <c r="H8" s="2"/>
      <c r="I8" s="2"/>
      <c r="J8" s="2" t="s">
        <v>25</v>
      </c>
      <c r="K8" s="2"/>
      <c r="L8" s="2"/>
      <c r="M8" s="2"/>
      <c r="N8" s="2" t="s">
        <v>25</v>
      </c>
    </row>
    <row r="9" ht="15" customHeight="1" spans="1:14">
      <c r="A9" s="2"/>
      <c r="B9" s="2"/>
      <c r="C9" s="2" t="s">
        <v>131</v>
      </c>
      <c r="D9" s="2"/>
      <c r="E9" s="2"/>
      <c r="F9" s="2"/>
      <c r="G9" s="2"/>
      <c r="H9" s="2"/>
      <c r="I9" s="2"/>
      <c r="J9" s="2" t="s">
        <v>25</v>
      </c>
      <c r="K9" s="2"/>
      <c r="L9" s="2"/>
      <c r="M9" s="2"/>
      <c r="N9" s="2" t="s">
        <v>25</v>
      </c>
    </row>
    <row r="10" ht="15" customHeight="1" spans="1:14">
      <c r="A10" s="2" t="s">
        <v>143</v>
      </c>
      <c r="B10" s="2" t="s">
        <v>28</v>
      </c>
      <c r="C10" s="2"/>
      <c r="D10" s="2"/>
      <c r="E10" s="2"/>
      <c r="F10" s="2"/>
      <c r="G10" s="2"/>
      <c r="H10" s="2" t="s">
        <v>144</v>
      </c>
      <c r="I10" s="2"/>
      <c r="J10" s="2"/>
      <c r="K10" s="2"/>
      <c r="L10" s="2"/>
      <c r="M10" s="2"/>
      <c r="N10" s="2"/>
    </row>
    <row r="11" ht="42" customHeight="1" spans="1:14">
      <c r="A11" s="2"/>
      <c r="B11" s="2" t="s">
        <v>173</v>
      </c>
      <c r="C11" s="2"/>
      <c r="D11" s="2"/>
      <c r="E11" s="2"/>
      <c r="F11" s="2"/>
      <c r="G11" s="2"/>
      <c r="H11" s="2" t="s">
        <v>174</v>
      </c>
      <c r="I11" s="2"/>
      <c r="J11" s="2"/>
      <c r="K11" s="2"/>
      <c r="L11" s="2"/>
      <c r="M11" s="2"/>
      <c r="N11" s="2"/>
    </row>
    <row r="12" ht="18.95" customHeight="1" spans="1:14">
      <c r="A12" s="45" t="s">
        <v>147</v>
      </c>
      <c r="B12" s="46" t="s">
        <v>37</v>
      </c>
      <c r="C12" s="46" t="s">
        <v>38</v>
      </c>
      <c r="D12" s="46" t="s">
        <v>39</v>
      </c>
      <c r="E12" s="46"/>
      <c r="F12" s="46"/>
      <c r="G12" s="46" t="s">
        <v>40</v>
      </c>
      <c r="H12" s="46" t="s">
        <v>41</v>
      </c>
      <c r="I12" s="46" t="s">
        <v>21</v>
      </c>
      <c r="J12" s="46"/>
      <c r="K12" s="46" t="s">
        <v>22</v>
      </c>
      <c r="L12" s="46"/>
      <c r="M12" s="46" t="s">
        <v>42</v>
      </c>
      <c r="N12" s="46"/>
    </row>
    <row r="13" ht="24" customHeight="1" spans="1:14">
      <c r="A13" s="47"/>
      <c r="B13" s="46" t="s">
        <v>148</v>
      </c>
      <c r="C13" s="48" t="s">
        <v>149</v>
      </c>
      <c r="D13" s="49" t="s">
        <v>175</v>
      </c>
      <c r="E13" s="49"/>
      <c r="F13" s="49"/>
      <c r="G13" s="50" t="s">
        <v>70</v>
      </c>
      <c r="H13" s="51">
        <v>1.03</v>
      </c>
      <c r="I13" s="46">
        <v>4.6</v>
      </c>
      <c r="J13" s="46"/>
      <c r="K13" s="46">
        <f>I13</f>
        <v>4.6</v>
      </c>
      <c r="L13" s="46"/>
      <c r="M13" s="46"/>
      <c r="N13" s="46"/>
    </row>
    <row r="14" ht="24" customHeight="1" spans="1:14">
      <c r="A14" s="47"/>
      <c r="B14" s="46"/>
      <c r="C14" s="52"/>
      <c r="D14" s="49" t="s">
        <v>176</v>
      </c>
      <c r="E14" s="49"/>
      <c r="F14" s="49"/>
      <c r="G14" s="50" t="s">
        <v>70</v>
      </c>
      <c r="H14" s="51">
        <v>0.89</v>
      </c>
      <c r="I14" s="46">
        <v>4.54</v>
      </c>
      <c r="J14" s="46"/>
      <c r="K14" s="46">
        <f>I14</f>
        <v>4.54</v>
      </c>
      <c r="L14" s="46"/>
      <c r="M14" s="46"/>
      <c r="N14" s="46"/>
    </row>
    <row r="15" ht="24" customHeight="1" spans="1:14">
      <c r="A15" s="47"/>
      <c r="B15" s="46"/>
      <c r="C15" s="52"/>
      <c r="D15" s="53" t="s">
        <v>177</v>
      </c>
      <c r="E15" s="54"/>
      <c r="F15" s="55"/>
      <c r="G15" s="50" t="s">
        <v>70</v>
      </c>
      <c r="H15" s="51">
        <v>1</v>
      </c>
      <c r="I15" s="46">
        <v>4.54</v>
      </c>
      <c r="J15" s="46"/>
      <c r="K15" s="46">
        <f>I15</f>
        <v>4.54</v>
      </c>
      <c r="L15" s="46"/>
      <c r="M15" s="46"/>
      <c r="N15" s="46"/>
    </row>
    <row r="16" ht="24" customHeight="1" spans="1:14">
      <c r="A16" s="47"/>
      <c r="B16" s="46"/>
      <c r="C16" s="52"/>
      <c r="D16" s="53" t="s">
        <v>178</v>
      </c>
      <c r="E16" s="54"/>
      <c r="F16" s="55"/>
      <c r="G16" s="50" t="s">
        <v>74</v>
      </c>
      <c r="H16" s="51">
        <v>0.83</v>
      </c>
      <c r="I16" s="46">
        <v>4.54</v>
      </c>
      <c r="J16" s="46"/>
      <c r="K16" s="46">
        <f>I16</f>
        <v>4.54</v>
      </c>
      <c r="L16" s="46"/>
      <c r="M16" s="46"/>
      <c r="N16" s="46"/>
    </row>
    <row r="17" ht="24" customHeight="1" spans="1:14">
      <c r="A17" s="47"/>
      <c r="B17" s="46"/>
      <c r="C17" s="56"/>
      <c r="D17" s="53" t="s">
        <v>179</v>
      </c>
      <c r="E17" s="54"/>
      <c r="F17" s="55"/>
      <c r="G17" s="50" t="s">
        <v>46</v>
      </c>
      <c r="H17" s="51">
        <v>1</v>
      </c>
      <c r="I17" s="46">
        <v>4.54</v>
      </c>
      <c r="J17" s="46"/>
      <c r="K17" s="46">
        <f>I17</f>
        <v>4.54</v>
      </c>
      <c r="L17" s="46"/>
      <c r="M17" s="46"/>
      <c r="N17" s="46"/>
    </row>
    <row r="18" ht="24" customHeight="1" spans="1:14">
      <c r="A18" s="47"/>
      <c r="B18" s="46"/>
      <c r="C18" s="48" t="s">
        <v>154</v>
      </c>
      <c r="D18" s="49" t="s">
        <v>180</v>
      </c>
      <c r="E18" s="49"/>
      <c r="F18" s="49"/>
      <c r="G18" s="50" t="s">
        <v>84</v>
      </c>
      <c r="H18" s="57">
        <v>0.2615</v>
      </c>
      <c r="I18" s="46">
        <v>4.54</v>
      </c>
      <c r="J18" s="46"/>
      <c r="K18" s="46">
        <v>3.46</v>
      </c>
      <c r="L18" s="46"/>
      <c r="M18" s="46" t="s">
        <v>181</v>
      </c>
      <c r="N18" s="46"/>
    </row>
    <row r="19" ht="24" customHeight="1" spans="1:14">
      <c r="A19" s="47"/>
      <c r="B19" s="46"/>
      <c r="C19" s="52"/>
      <c r="D19" s="49" t="s">
        <v>182</v>
      </c>
      <c r="E19" s="49"/>
      <c r="F19" s="49"/>
      <c r="G19" s="50" t="s">
        <v>81</v>
      </c>
      <c r="H19" s="58">
        <v>0.062</v>
      </c>
      <c r="I19" s="46">
        <v>4.54</v>
      </c>
      <c r="J19" s="46"/>
      <c r="K19" s="46">
        <v>2.01</v>
      </c>
      <c r="L19" s="46"/>
      <c r="M19" s="46" t="s">
        <v>183</v>
      </c>
      <c r="N19" s="46"/>
    </row>
    <row r="20" ht="24" customHeight="1" spans="1:14">
      <c r="A20" s="47"/>
      <c r="B20" s="46"/>
      <c r="C20" s="56"/>
      <c r="D20" s="49" t="s">
        <v>184</v>
      </c>
      <c r="E20" s="49"/>
      <c r="F20" s="49"/>
      <c r="G20" s="50" t="s">
        <v>46</v>
      </c>
      <c r="H20" s="51">
        <v>1</v>
      </c>
      <c r="I20" s="46">
        <v>4.54</v>
      </c>
      <c r="J20" s="46"/>
      <c r="K20" s="46">
        <f t="shared" ref="K20:K25" si="1">I20</f>
        <v>4.54</v>
      </c>
      <c r="L20" s="46"/>
      <c r="M20" s="46"/>
      <c r="N20" s="46"/>
    </row>
    <row r="21" ht="24" customHeight="1" spans="1:14">
      <c r="A21" s="47"/>
      <c r="B21" s="46"/>
      <c r="C21" s="48" t="s">
        <v>157</v>
      </c>
      <c r="D21" s="49" t="s">
        <v>185</v>
      </c>
      <c r="E21" s="49"/>
      <c r="F21" s="49"/>
      <c r="G21" s="50" t="s">
        <v>70</v>
      </c>
      <c r="H21" s="57">
        <v>0.998</v>
      </c>
      <c r="I21" s="46">
        <v>4.54</v>
      </c>
      <c r="J21" s="46"/>
      <c r="K21" s="46">
        <f t="shared" si="1"/>
        <v>4.54</v>
      </c>
      <c r="L21" s="46"/>
      <c r="M21" s="46"/>
      <c r="N21" s="46"/>
    </row>
    <row r="22" ht="24" customHeight="1" spans="1:14">
      <c r="A22" s="47"/>
      <c r="B22" s="46"/>
      <c r="C22" s="56"/>
      <c r="D22" s="49" t="s">
        <v>186</v>
      </c>
      <c r="E22" s="49"/>
      <c r="F22" s="49"/>
      <c r="G22" s="50" t="s">
        <v>90</v>
      </c>
      <c r="H22" s="59">
        <v>1</v>
      </c>
      <c r="I22" s="46">
        <v>4.54</v>
      </c>
      <c r="J22" s="46"/>
      <c r="K22" s="46">
        <f t="shared" si="1"/>
        <v>4.54</v>
      </c>
      <c r="L22" s="46"/>
      <c r="M22" s="46"/>
      <c r="N22" s="46"/>
    </row>
    <row r="23" ht="24" customHeight="1" spans="1:14">
      <c r="A23" s="47"/>
      <c r="B23" s="46"/>
      <c r="C23" s="46" t="s">
        <v>159</v>
      </c>
      <c r="D23" s="49" t="s">
        <v>160</v>
      </c>
      <c r="E23" s="49"/>
      <c r="F23" s="49"/>
      <c r="G23" s="50" t="s">
        <v>95</v>
      </c>
      <c r="H23" s="59">
        <v>1</v>
      </c>
      <c r="I23" s="46">
        <v>4.54</v>
      </c>
      <c r="J23" s="46"/>
      <c r="K23" s="64">
        <f t="shared" si="1"/>
        <v>4.54</v>
      </c>
      <c r="L23" s="65"/>
      <c r="M23" s="46"/>
      <c r="N23" s="46"/>
    </row>
    <row r="24" ht="24" customHeight="1" spans="1:14">
      <c r="A24" s="47"/>
      <c r="B24" s="48" t="s">
        <v>161</v>
      </c>
      <c r="C24" s="48" t="s">
        <v>187</v>
      </c>
      <c r="D24" s="53" t="s">
        <v>188</v>
      </c>
      <c r="E24" s="54"/>
      <c r="F24" s="55"/>
      <c r="G24" s="50" t="s">
        <v>188</v>
      </c>
      <c r="H24" s="51">
        <v>1</v>
      </c>
      <c r="I24" s="64">
        <v>6</v>
      </c>
      <c r="J24" s="65"/>
      <c r="K24" s="64">
        <f t="shared" si="1"/>
        <v>6</v>
      </c>
      <c r="L24" s="65"/>
      <c r="M24" s="46"/>
      <c r="N24" s="46"/>
    </row>
    <row r="25" ht="24" customHeight="1" spans="1:14">
      <c r="A25" s="47"/>
      <c r="B25" s="52"/>
      <c r="C25" s="48" t="s">
        <v>162</v>
      </c>
      <c r="D25" s="49" t="s">
        <v>189</v>
      </c>
      <c r="E25" s="49"/>
      <c r="F25" s="49"/>
      <c r="G25" s="50" t="s">
        <v>98</v>
      </c>
      <c r="H25" s="57">
        <v>0.9951</v>
      </c>
      <c r="I25" s="46">
        <v>6</v>
      </c>
      <c r="J25" s="46"/>
      <c r="K25" s="46">
        <f t="shared" si="1"/>
        <v>6</v>
      </c>
      <c r="L25" s="46"/>
      <c r="M25" s="46"/>
      <c r="N25" s="46"/>
    </row>
    <row r="26" ht="24" customHeight="1" spans="1:14">
      <c r="A26" s="47"/>
      <c r="B26" s="52"/>
      <c r="C26" s="56"/>
      <c r="D26" s="53" t="s">
        <v>190</v>
      </c>
      <c r="E26" s="54"/>
      <c r="F26" s="55"/>
      <c r="G26" s="50" t="s">
        <v>100</v>
      </c>
      <c r="H26" s="57">
        <v>0.512</v>
      </c>
      <c r="I26" s="64">
        <v>6</v>
      </c>
      <c r="J26" s="65"/>
      <c r="K26" s="46">
        <v>3.96</v>
      </c>
      <c r="L26" s="46"/>
      <c r="M26" s="46" t="s">
        <v>181</v>
      </c>
      <c r="N26" s="46"/>
    </row>
    <row r="27" ht="24" customHeight="1" spans="1:14">
      <c r="A27" s="47"/>
      <c r="B27" s="52"/>
      <c r="C27" s="56" t="s">
        <v>191</v>
      </c>
      <c r="D27" s="53" t="s">
        <v>192</v>
      </c>
      <c r="E27" s="54"/>
      <c r="F27" s="55"/>
      <c r="G27" s="50" t="s">
        <v>192</v>
      </c>
      <c r="H27" s="51">
        <v>1</v>
      </c>
      <c r="I27" s="64">
        <v>6</v>
      </c>
      <c r="J27" s="65"/>
      <c r="K27" s="64">
        <f>I27</f>
        <v>6</v>
      </c>
      <c r="L27" s="65"/>
      <c r="M27" s="46"/>
      <c r="N27" s="46"/>
    </row>
    <row r="28" ht="24" customHeight="1" spans="1:14">
      <c r="A28" s="47"/>
      <c r="B28" s="56"/>
      <c r="C28" s="46" t="s">
        <v>165</v>
      </c>
      <c r="D28" s="49" t="s">
        <v>193</v>
      </c>
      <c r="E28" s="49"/>
      <c r="F28" s="49"/>
      <c r="G28" s="50" t="s">
        <v>56</v>
      </c>
      <c r="H28" s="59">
        <v>1</v>
      </c>
      <c r="I28" s="46">
        <v>6</v>
      </c>
      <c r="J28" s="46"/>
      <c r="K28" s="46">
        <f>I28</f>
        <v>6</v>
      </c>
      <c r="L28" s="46"/>
      <c r="M28" s="46"/>
      <c r="N28" s="46"/>
    </row>
    <row r="29" ht="24" customHeight="1" spans="1:14">
      <c r="A29" s="47"/>
      <c r="B29" s="48" t="s">
        <v>167</v>
      </c>
      <c r="C29" s="48" t="s">
        <v>168</v>
      </c>
      <c r="D29" s="49" t="s">
        <v>169</v>
      </c>
      <c r="E29" s="49"/>
      <c r="F29" s="49"/>
      <c r="G29" s="50" t="s">
        <v>70</v>
      </c>
      <c r="H29" s="51">
        <v>0.95</v>
      </c>
      <c r="I29" s="46">
        <v>5</v>
      </c>
      <c r="J29" s="46"/>
      <c r="K29" s="46">
        <f>I29</f>
        <v>5</v>
      </c>
      <c r="L29" s="46"/>
      <c r="M29" s="46"/>
      <c r="N29" s="46"/>
    </row>
    <row r="30" ht="15" customHeight="1" spans="1:14">
      <c r="A30" s="60"/>
      <c r="B30" s="56"/>
      <c r="C30" s="56"/>
      <c r="D30" s="49" t="s">
        <v>116</v>
      </c>
      <c r="E30" s="49"/>
      <c r="F30" s="49"/>
      <c r="G30" s="61" t="s">
        <v>74</v>
      </c>
      <c r="H30" s="62">
        <v>0.9</v>
      </c>
      <c r="I30" s="64">
        <v>5</v>
      </c>
      <c r="J30" s="65"/>
      <c r="K30" s="46">
        <f>I30</f>
        <v>5</v>
      </c>
      <c r="L30" s="46"/>
      <c r="M30" s="64"/>
      <c r="N30" s="65"/>
    </row>
    <row r="31" ht="24" customHeight="1" spans="1:14">
      <c r="A31" s="63" t="s">
        <v>170</v>
      </c>
      <c r="B31" s="63"/>
      <c r="C31" s="63"/>
      <c r="D31" s="63"/>
      <c r="E31" s="63"/>
      <c r="F31" s="63"/>
      <c r="G31" s="63"/>
      <c r="H31" s="63"/>
      <c r="I31" s="63">
        <f>SUM(I13:J30)+J6</f>
        <v>100</v>
      </c>
      <c r="J31" s="63"/>
      <c r="K31" s="66">
        <f>SUM(K13:L30)+N6</f>
        <v>92.4389655172414</v>
      </c>
      <c r="L31" s="66"/>
      <c r="M31" s="67"/>
      <c r="N31" s="67"/>
    </row>
    <row r="32" spans="1:14">
      <c r="A32" s="18" t="s">
        <v>171</v>
      </c>
      <c r="B32" s="19" t="s">
        <v>106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5"/>
    </row>
  </sheetData>
  <mergeCells count="130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A31:H31"/>
    <mergeCell ref="I31:J31"/>
    <mergeCell ref="K31:L31"/>
    <mergeCell ref="M31:N31"/>
    <mergeCell ref="B32:N32"/>
    <mergeCell ref="A10:A11"/>
    <mergeCell ref="A12:A30"/>
    <mergeCell ref="B13:B23"/>
    <mergeCell ref="B24:B28"/>
    <mergeCell ref="B29:B30"/>
    <mergeCell ref="C13:C17"/>
    <mergeCell ref="C18:C20"/>
    <mergeCell ref="C21:C22"/>
    <mergeCell ref="C25:C26"/>
    <mergeCell ref="C29:C30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I7" sqref="I7"/>
    </sheetView>
  </sheetViews>
  <sheetFormatPr defaultColWidth="9" defaultRowHeight="14"/>
  <cols>
    <col min="1" max="1" width="5.75454545454545" style="27" customWidth="1"/>
    <col min="2" max="2" width="23" customWidth="1"/>
    <col min="3" max="3" width="18.1272727272727" customWidth="1"/>
    <col min="4" max="10" width="11.5" customWidth="1"/>
    <col min="11" max="11" width="10" customWidth="1"/>
    <col min="12" max="12" width="11.5" customWidth="1"/>
  </cols>
  <sheetData>
    <row r="1" ht="57" customHeight="1" spans="1:12">
      <c r="A1" s="28" t="s">
        <v>194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="26" customFormat="1" ht="30" customHeight="1" spans="1:12">
      <c r="A2" s="29" t="s">
        <v>120</v>
      </c>
      <c r="B2" s="30" t="s">
        <v>195</v>
      </c>
      <c r="C2" s="31" t="s">
        <v>122</v>
      </c>
      <c r="D2" s="32" t="s">
        <v>196</v>
      </c>
      <c r="E2" s="33"/>
      <c r="F2" s="33"/>
      <c r="G2" s="33"/>
      <c r="H2" s="33"/>
      <c r="I2" s="33"/>
      <c r="J2" s="35"/>
      <c r="K2" s="29" t="s">
        <v>124</v>
      </c>
      <c r="L2" s="29" t="s">
        <v>125</v>
      </c>
    </row>
    <row r="3" s="26" customFormat="1" ht="30" customHeight="1" spans="1:12">
      <c r="A3" s="34"/>
      <c r="B3" s="30"/>
      <c r="C3" s="31"/>
      <c r="D3" s="32" t="s">
        <v>18</v>
      </c>
      <c r="E3" s="33"/>
      <c r="F3" s="33"/>
      <c r="G3" s="33"/>
      <c r="H3" s="35"/>
      <c r="I3" s="41" t="s">
        <v>126</v>
      </c>
      <c r="J3" s="41" t="s">
        <v>127</v>
      </c>
      <c r="K3" s="34"/>
      <c r="L3" s="34"/>
    </row>
    <row r="4" s="26" customFormat="1" ht="30" customHeight="1" spans="1:12">
      <c r="A4" s="36"/>
      <c r="B4" s="30"/>
      <c r="C4" s="31"/>
      <c r="D4" s="31" t="s">
        <v>128</v>
      </c>
      <c r="E4" s="30" t="s">
        <v>197</v>
      </c>
      <c r="F4" s="30" t="s">
        <v>198</v>
      </c>
      <c r="G4" s="30" t="s">
        <v>199</v>
      </c>
      <c r="H4" s="30" t="s">
        <v>200</v>
      </c>
      <c r="I4" s="42"/>
      <c r="J4" s="36"/>
      <c r="K4" s="36"/>
      <c r="L4" s="34"/>
    </row>
    <row r="5" ht="30" customHeight="1" spans="1:12">
      <c r="A5" s="37">
        <v>1</v>
      </c>
      <c r="B5" s="38" t="str">
        <f>'省对市县转移支付绩效自评表（中央政法转移支付资金）'!C2</f>
        <v>中央政法转移支付资金</v>
      </c>
      <c r="C5" t="str">
        <f>'省对市县转移支付绩效自评表（中央政法转移支付资金）'!C3</f>
        <v>甘肃省高级人民法院</v>
      </c>
      <c r="D5" s="39">
        <f>E5+F5</f>
        <v>233</v>
      </c>
      <c r="E5" s="24">
        <f>'省对市县转移支付绩效自评表（中央政法转移支付资金）'!F6</f>
        <v>233</v>
      </c>
      <c r="F5" s="24"/>
      <c r="G5" s="24"/>
      <c r="H5" s="24"/>
      <c r="I5" s="24">
        <f>'省对市县转移支付绩效自评表（中央政法转移支付资金）'!H6</f>
        <v>226.21</v>
      </c>
      <c r="J5" s="43">
        <f>I5/D5</f>
        <v>0.970858369098712</v>
      </c>
      <c r="K5" s="44">
        <f>'省对市县转移支付绩效自评表（中央政法转移支付资金）'!K29</f>
        <v>83.5185836909871</v>
      </c>
      <c r="L5" s="24"/>
    </row>
    <row r="6" ht="30" customHeight="1" spans="1:12">
      <c r="A6" s="37"/>
      <c r="B6" s="38"/>
      <c r="C6" s="40"/>
      <c r="D6" s="24"/>
      <c r="E6" s="24"/>
      <c r="F6" s="24"/>
      <c r="G6" s="24"/>
      <c r="H6" s="24"/>
      <c r="I6" s="24"/>
      <c r="J6" s="24"/>
      <c r="K6" s="24"/>
      <c r="L6" s="24"/>
    </row>
    <row r="7" ht="30" customHeight="1" spans="1:12">
      <c r="A7" s="37"/>
      <c r="B7" s="38"/>
      <c r="C7" s="40"/>
      <c r="D7" s="24"/>
      <c r="E7" s="24"/>
      <c r="F7" s="24"/>
      <c r="G7" s="24"/>
      <c r="H7" s="24"/>
      <c r="I7" s="24"/>
      <c r="J7" s="24"/>
      <c r="K7" s="24"/>
      <c r="L7" s="24"/>
    </row>
    <row r="8" ht="30" customHeight="1" spans="1:12">
      <c r="A8" s="37"/>
      <c r="B8" s="40"/>
      <c r="C8" s="40"/>
      <c r="D8" s="24"/>
      <c r="E8" s="24"/>
      <c r="F8" s="24"/>
      <c r="G8" s="24"/>
      <c r="H8" s="24"/>
      <c r="I8" s="24"/>
      <c r="J8" s="24"/>
      <c r="K8" s="24"/>
      <c r="L8" s="24"/>
    </row>
    <row r="9" ht="30" customHeight="1" spans="1:12">
      <c r="A9" s="37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</row>
    <row r="10" ht="30" customHeight="1" spans="1:12">
      <c r="A10" s="37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ht="30" customHeight="1" spans="1:12">
      <c r="A11" s="37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ht="30" customHeight="1" spans="1:12">
      <c r="A12" s="37"/>
      <c r="B12" s="40" t="s">
        <v>132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</row>
  </sheetData>
  <mergeCells count="10">
    <mergeCell ref="A1:L1"/>
    <mergeCell ref="D2:J2"/>
    <mergeCell ref="D3:H3"/>
    <mergeCell ref="A2:A4"/>
    <mergeCell ref="B2:B4"/>
    <mergeCell ref="C2:C4"/>
    <mergeCell ref="I3:I4"/>
    <mergeCell ref="J3:J4"/>
    <mergeCell ref="K2:K4"/>
    <mergeCell ref="L2:L4"/>
  </mergeCells>
  <pageMargins left="0.75" right="0.75" top="1" bottom="1" header="0.5" footer="0.5"/>
  <pageSetup paperSize="9" scale="8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zoomScale="70" zoomScaleNormal="70" workbookViewId="0">
      <selection activeCell="S7" sqref="S7"/>
    </sheetView>
  </sheetViews>
  <sheetFormatPr defaultColWidth="9" defaultRowHeight="14"/>
  <cols>
    <col min="1" max="1" width="5.25454545454545" customWidth="1"/>
    <col min="3" max="3" width="7.25454545454545" customWidth="1"/>
    <col min="5" max="5" width="11.6272727272727" customWidth="1"/>
    <col min="6" max="6" width="6.25454545454545" customWidth="1"/>
    <col min="7" max="7" width="10.8727272727273" customWidth="1"/>
    <col min="8" max="8" width="10" customWidth="1"/>
    <col min="9" max="9" width="4.62727272727273" customWidth="1"/>
    <col min="10" max="10" width="3.25454545454545" customWidth="1"/>
    <col min="11" max="11" width="6.25454545454545" customWidth="1"/>
    <col min="12" max="12" width="1" customWidth="1"/>
    <col min="13" max="13" width="8.5" customWidth="1"/>
    <col min="14" max="14" width="11.5" customWidth="1"/>
  </cols>
  <sheetData>
    <row r="1" ht="57" customHeight="1" spans="1:14">
      <c r="A1" s="1" t="s">
        <v>201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195</v>
      </c>
      <c r="B2" s="2"/>
      <c r="C2" s="2" t="s">
        <v>202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203</v>
      </c>
      <c r="B3" s="2"/>
      <c r="C3" s="2" t="s">
        <v>135</v>
      </c>
      <c r="D3" s="2"/>
      <c r="E3" s="2"/>
      <c r="F3" s="2"/>
      <c r="G3" s="2"/>
      <c r="H3" s="3" t="s">
        <v>136</v>
      </c>
      <c r="I3" s="3"/>
      <c r="J3" s="2" t="s">
        <v>15</v>
      </c>
      <c r="K3" s="2"/>
      <c r="L3" s="2"/>
      <c r="M3" s="2"/>
      <c r="N3" s="2"/>
    </row>
    <row r="4" ht="15" customHeight="1" spans="1:14">
      <c r="A4" s="2" t="s">
        <v>123</v>
      </c>
      <c r="B4" s="2"/>
      <c r="C4" s="2"/>
      <c r="D4" s="2"/>
      <c r="E4" s="2" t="s">
        <v>17</v>
      </c>
      <c r="F4" s="2" t="s">
        <v>137</v>
      </c>
      <c r="G4" s="2"/>
      <c r="H4" s="2" t="s">
        <v>138</v>
      </c>
      <c r="I4" s="2"/>
      <c r="J4" s="2" t="s">
        <v>21</v>
      </c>
      <c r="K4" s="2"/>
      <c r="L4" s="2" t="s">
        <v>139</v>
      </c>
      <c r="M4" s="2"/>
      <c r="N4" s="2" t="s">
        <v>22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4" t="s">
        <v>140</v>
      </c>
      <c r="D6" s="4"/>
      <c r="E6" s="5">
        <f>E7+E8+E9+E10</f>
        <v>213</v>
      </c>
      <c r="F6" s="6">
        <f>F7+F8+F9+F10</f>
        <v>233</v>
      </c>
      <c r="G6" s="7"/>
      <c r="H6" s="6">
        <f>H7+H8+H9+H10</f>
        <v>226.21</v>
      </c>
      <c r="I6" s="7"/>
      <c r="J6" s="2">
        <v>10</v>
      </c>
      <c r="K6" s="2"/>
      <c r="L6" s="21">
        <f>H6/F6</f>
        <v>0.970858369098712</v>
      </c>
      <c r="M6" s="21"/>
      <c r="N6" s="22">
        <f>L6*J6</f>
        <v>9.70858369098712</v>
      </c>
    </row>
    <row r="7" ht="15" customHeight="1" spans="1:14">
      <c r="A7" s="2"/>
      <c r="B7" s="2"/>
      <c r="C7" s="2" t="s">
        <v>204</v>
      </c>
      <c r="D7" s="2"/>
      <c r="E7" s="5">
        <v>213</v>
      </c>
      <c r="F7" s="5">
        <v>233</v>
      </c>
      <c r="G7" s="5"/>
      <c r="H7" s="5">
        <v>226.21</v>
      </c>
      <c r="I7" s="5"/>
      <c r="J7" s="2" t="s">
        <v>25</v>
      </c>
      <c r="K7" s="2"/>
      <c r="L7" s="21">
        <f>H7/F7</f>
        <v>0.970858369098712</v>
      </c>
      <c r="M7" s="21"/>
      <c r="N7" s="2" t="s">
        <v>25</v>
      </c>
    </row>
    <row r="8" ht="15" customHeight="1" spans="1:14">
      <c r="A8" s="2"/>
      <c r="B8" s="2"/>
      <c r="C8" s="8" t="s">
        <v>205</v>
      </c>
      <c r="D8" s="9"/>
      <c r="E8" s="2"/>
      <c r="F8" s="8"/>
      <c r="G8" s="9"/>
      <c r="H8" s="8"/>
      <c r="I8" s="9"/>
      <c r="J8" s="2" t="s">
        <v>25</v>
      </c>
      <c r="K8" s="2"/>
      <c r="L8" s="2"/>
      <c r="M8" s="2"/>
      <c r="N8" s="2" t="s">
        <v>25</v>
      </c>
    </row>
    <row r="9" ht="15" customHeight="1" spans="1:14">
      <c r="A9" s="2"/>
      <c r="B9" s="2"/>
      <c r="C9" s="2" t="s">
        <v>206</v>
      </c>
      <c r="D9" s="2"/>
      <c r="E9" s="2"/>
      <c r="F9" s="2"/>
      <c r="G9" s="2"/>
      <c r="H9" s="2"/>
      <c r="I9" s="2"/>
      <c r="J9" s="2" t="s">
        <v>25</v>
      </c>
      <c r="K9" s="2"/>
      <c r="L9" s="2"/>
      <c r="M9" s="2"/>
      <c r="N9" s="2" t="s">
        <v>25</v>
      </c>
    </row>
    <row r="10" ht="15" customHeight="1" spans="1:14">
      <c r="A10" s="2"/>
      <c r="B10" s="2"/>
      <c r="C10" s="2" t="s">
        <v>207</v>
      </c>
      <c r="D10" s="2"/>
      <c r="E10" s="2"/>
      <c r="F10" s="2"/>
      <c r="G10" s="2"/>
      <c r="H10" s="2"/>
      <c r="I10" s="2"/>
      <c r="J10" s="2" t="s">
        <v>25</v>
      </c>
      <c r="K10" s="2"/>
      <c r="L10" s="2"/>
      <c r="M10" s="2"/>
      <c r="N10" s="2" t="s">
        <v>25</v>
      </c>
    </row>
    <row r="11" ht="15" customHeight="1" spans="1:14">
      <c r="A11" s="2" t="s">
        <v>143</v>
      </c>
      <c r="B11" s="2" t="s">
        <v>28</v>
      </c>
      <c r="C11" s="2"/>
      <c r="D11" s="2"/>
      <c r="E11" s="2"/>
      <c r="F11" s="2"/>
      <c r="G11" s="2"/>
      <c r="H11" s="2" t="s">
        <v>144</v>
      </c>
      <c r="I11" s="2"/>
      <c r="J11" s="2"/>
      <c r="K11" s="2"/>
      <c r="L11" s="2"/>
      <c r="M11" s="2"/>
      <c r="N11" s="2"/>
    </row>
    <row r="12" ht="42" customHeight="1" spans="1:14">
      <c r="A12" s="2"/>
      <c r="B12" s="2" t="s">
        <v>208</v>
      </c>
      <c r="C12" s="2"/>
      <c r="D12" s="2"/>
      <c r="E12" s="2"/>
      <c r="F12" s="2"/>
      <c r="G12" s="2"/>
      <c r="H12" s="2" t="s">
        <v>209</v>
      </c>
      <c r="I12" s="2"/>
      <c r="J12" s="2"/>
      <c r="K12" s="2"/>
      <c r="L12" s="2"/>
      <c r="M12" s="2"/>
      <c r="N12" s="2"/>
    </row>
    <row r="13" ht="30.95" customHeight="1" spans="1:14">
      <c r="A13" s="10" t="s">
        <v>147</v>
      </c>
      <c r="B13" s="2" t="s">
        <v>37</v>
      </c>
      <c r="C13" s="2" t="s">
        <v>38</v>
      </c>
      <c r="D13" s="2" t="s">
        <v>39</v>
      </c>
      <c r="E13" s="2"/>
      <c r="F13" s="2"/>
      <c r="G13" s="2" t="s">
        <v>40</v>
      </c>
      <c r="H13" s="2" t="s">
        <v>41</v>
      </c>
      <c r="I13" s="2" t="s">
        <v>21</v>
      </c>
      <c r="J13" s="2"/>
      <c r="K13" s="2" t="s">
        <v>22</v>
      </c>
      <c r="L13" s="2"/>
      <c r="M13" s="2" t="s">
        <v>42</v>
      </c>
      <c r="N13" s="2"/>
    </row>
    <row r="14" ht="15" customHeight="1" spans="1:14">
      <c r="A14" s="10"/>
      <c r="B14" s="2" t="s">
        <v>148</v>
      </c>
      <c r="C14" s="2" t="s">
        <v>149</v>
      </c>
      <c r="D14" s="11" t="s">
        <v>210</v>
      </c>
      <c r="E14" s="11"/>
      <c r="F14" s="11"/>
      <c r="G14" s="12" t="s">
        <v>211</v>
      </c>
      <c r="H14" s="12" t="s">
        <v>212</v>
      </c>
      <c r="I14" s="2">
        <v>5</v>
      </c>
      <c r="J14" s="2"/>
      <c r="K14" s="2">
        <f>I14</f>
        <v>5</v>
      </c>
      <c r="L14" s="2"/>
      <c r="M14" s="2"/>
      <c r="N14" s="2"/>
    </row>
    <row r="15" ht="15" customHeight="1" spans="1:14">
      <c r="A15" s="10"/>
      <c r="B15" s="2"/>
      <c r="C15" s="2"/>
      <c r="D15" s="11" t="s">
        <v>213</v>
      </c>
      <c r="E15" s="11"/>
      <c r="F15" s="11"/>
      <c r="G15" s="12" t="s">
        <v>46</v>
      </c>
      <c r="H15" s="12" t="s">
        <v>214</v>
      </c>
      <c r="I15" s="2">
        <v>5</v>
      </c>
      <c r="J15" s="2"/>
      <c r="K15" s="2">
        <v>0</v>
      </c>
      <c r="L15" s="2"/>
      <c r="M15" s="2" t="s">
        <v>215</v>
      </c>
      <c r="N15" s="2"/>
    </row>
    <row r="16" ht="15" customHeight="1" spans="1:14">
      <c r="A16" s="10"/>
      <c r="B16" s="2"/>
      <c r="C16" s="2"/>
      <c r="D16" s="11" t="s">
        <v>216</v>
      </c>
      <c r="E16" s="11"/>
      <c r="F16" s="11"/>
      <c r="G16" s="12" t="s">
        <v>70</v>
      </c>
      <c r="H16" s="12" t="s">
        <v>217</v>
      </c>
      <c r="I16" s="2">
        <v>5</v>
      </c>
      <c r="J16" s="2"/>
      <c r="K16" s="2">
        <f>I16</f>
        <v>5</v>
      </c>
      <c r="L16" s="2"/>
      <c r="M16" s="2"/>
      <c r="N16" s="2"/>
    </row>
    <row r="17" ht="15" customHeight="1" spans="1:14">
      <c r="A17" s="10"/>
      <c r="B17" s="2"/>
      <c r="C17" s="2" t="s">
        <v>154</v>
      </c>
      <c r="D17" s="11" t="s">
        <v>218</v>
      </c>
      <c r="E17" s="11"/>
      <c r="F17" s="11"/>
      <c r="G17" s="12" t="s">
        <v>46</v>
      </c>
      <c r="H17" s="12" t="s">
        <v>219</v>
      </c>
      <c r="I17" s="2">
        <v>5</v>
      </c>
      <c r="J17" s="2"/>
      <c r="K17" s="2">
        <f>I17</f>
        <v>5</v>
      </c>
      <c r="L17" s="2"/>
      <c r="M17" s="2"/>
      <c r="N17" s="2"/>
    </row>
    <row r="18" ht="15" customHeight="1" spans="1:14">
      <c r="A18" s="10"/>
      <c r="B18" s="2"/>
      <c r="C18" s="2"/>
      <c r="D18" s="11" t="s">
        <v>220</v>
      </c>
      <c r="E18" s="11"/>
      <c r="F18" s="11"/>
      <c r="G18" s="12" t="s">
        <v>46</v>
      </c>
      <c r="H18" s="12" t="s">
        <v>214</v>
      </c>
      <c r="I18" s="2">
        <v>5</v>
      </c>
      <c r="J18" s="2"/>
      <c r="K18" s="2">
        <v>0</v>
      </c>
      <c r="L18" s="2"/>
      <c r="M18" s="2" t="s">
        <v>215</v>
      </c>
      <c r="N18" s="2"/>
    </row>
    <row r="19" ht="15" customHeight="1" spans="1:14">
      <c r="A19" s="10"/>
      <c r="B19" s="2"/>
      <c r="C19" s="2"/>
      <c r="D19" s="11" t="s">
        <v>180</v>
      </c>
      <c r="E19" s="11"/>
      <c r="F19" s="11"/>
      <c r="G19" s="13" t="s">
        <v>84</v>
      </c>
      <c r="H19" s="13" t="s">
        <v>221</v>
      </c>
      <c r="I19" s="2">
        <v>5</v>
      </c>
      <c r="J19" s="2"/>
      <c r="K19" s="2">
        <v>3.81</v>
      </c>
      <c r="L19" s="2"/>
      <c r="M19" s="2" t="s">
        <v>181</v>
      </c>
      <c r="N19" s="2"/>
    </row>
    <row r="20" ht="15" customHeight="1" spans="1:14">
      <c r="A20" s="10"/>
      <c r="B20" s="2"/>
      <c r="C20" s="2" t="s">
        <v>157</v>
      </c>
      <c r="D20" s="11" t="s">
        <v>222</v>
      </c>
      <c r="E20" s="11"/>
      <c r="F20" s="11"/>
      <c r="G20" s="12" t="s">
        <v>90</v>
      </c>
      <c r="H20" s="12" t="s">
        <v>219</v>
      </c>
      <c r="I20" s="2">
        <v>5</v>
      </c>
      <c r="J20" s="2"/>
      <c r="K20" s="2">
        <v>5</v>
      </c>
      <c r="L20" s="2"/>
      <c r="M20" s="2"/>
      <c r="N20" s="2"/>
    </row>
    <row r="21" ht="15" customHeight="1" spans="1:14">
      <c r="A21" s="10"/>
      <c r="B21" s="2"/>
      <c r="C21" s="2"/>
      <c r="D21" s="11" t="s">
        <v>223</v>
      </c>
      <c r="E21" s="11"/>
      <c r="F21" s="11"/>
      <c r="G21" s="12" t="s">
        <v>90</v>
      </c>
      <c r="H21" s="12" t="s">
        <v>214</v>
      </c>
      <c r="I21" s="2">
        <v>5</v>
      </c>
      <c r="J21" s="2"/>
      <c r="K21" s="2">
        <v>0</v>
      </c>
      <c r="L21" s="2"/>
      <c r="M21" s="2" t="s">
        <v>215</v>
      </c>
      <c r="N21" s="2"/>
    </row>
    <row r="22" ht="15" customHeight="1" spans="1:14">
      <c r="A22" s="10"/>
      <c r="B22" s="2"/>
      <c r="C22" s="2"/>
      <c r="D22" s="11" t="s">
        <v>185</v>
      </c>
      <c r="E22" s="11"/>
      <c r="F22" s="11"/>
      <c r="G22" s="13" t="s">
        <v>70</v>
      </c>
      <c r="H22" s="13" t="s">
        <v>224</v>
      </c>
      <c r="I22" s="2">
        <v>5</v>
      </c>
      <c r="J22" s="2"/>
      <c r="K22" s="2">
        <v>5</v>
      </c>
      <c r="L22" s="2"/>
      <c r="M22" s="2"/>
      <c r="N22" s="2"/>
    </row>
    <row r="23" ht="15" customHeight="1" spans="1:14">
      <c r="A23" s="10"/>
      <c r="B23" s="2"/>
      <c r="C23" s="2" t="s">
        <v>159</v>
      </c>
      <c r="D23" s="11" t="s">
        <v>160</v>
      </c>
      <c r="E23" s="11"/>
      <c r="F23" s="11"/>
      <c r="G23" s="12" t="s">
        <v>95</v>
      </c>
      <c r="H23" s="12" t="s">
        <v>219</v>
      </c>
      <c r="I23" s="2">
        <v>5</v>
      </c>
      <c r="J23" s="2"/>
      <c r="K23" s="2">
        <v>5</v>
      </c>
      <c r="L23" s="2"/>
      <c r="M23" s="2"/>
      <c r="N23" s="2"/>
    </row>
    <row r="24" ht="15" customHeight="1" spans="1:14">
      <c r="A24" s="10"/>
      <c r="B24" s="14" t="s">
        <v>161</v>
      </c>
      <c r="C24" s="2" t="s">
        <v>187</v>
      </c>
      <c r="D24" s="11" t="s">
        <v>188</v>
      </c>
      <c r="E24" s="11"/>
      <c r="F24" s="11"/>
      <c r="G24" s="11" t="s">
        <v>188</v>
      </c>
      <c r="H24" s="12" t="s">
        <v>219</v>
      </c>
      <c r="I24" s="2">
        <v>7.5</v>
      </c>
      <c r="J24" s="2"/>
      <c r="K24" s="2">
        <v>7.5</v>
      </c>
      <c r="L24" s="2"/>
      <c r="M24" s="2"/>
      <c r="N24" s="2"/>
    </row>
    <row r="25" ht="15" customHeight="1" spans="1:14">
      <c r="A25" s="10"/>
      <c r="B25" s="15"/>
      <c r="C25" s="2" t="s">
        <v>162</v>
      </c>
      <c r="D25" s="11" t="s">
        <v>225</v>
      </c>
      <c r="E25" s="11"/>
      <c r="F25" s="11"/>
      <c r="G25" s="12" t="s">
        <v>164</v>
      </c>
      <c r="H25" s="12" t="s">
        <v>219</v>
      </c>
      <c r="I25" s="2">
        <v>7.5</v>
      </c>
      <c r="J25" s="2"/>
      <c r="K25" s="2">
        <v>7.5</v>
      </c>
      <c r="L25" s="2"/>
      <c r="M25" s="2"/>
      <c r="N25" s="2"/>
    </row>
    <row r="26" ht="15" customHeight="1" spans="1:14">
      <c r="A26" s="10"/>
      <c r="B26" s="15"/>
      <c r="C26" s="2" t="s">
        <v>191</v>
      </c>
      <c r="D26" s="11" t="s">
        <v>192</v>
      </c>
      <c r="E26" s="11"/>
      <c r="F26" s="11"/>
      <c r="G26" s="12" t="s">
        <v>192</v>
      </c>
      <c r="H26" s="12" t="s">
        <v>219</v>
      </c>
      <c r="I26" s="2">
        <v>7.5</v>
      </c>
      <c r="J26" s="2"/>
      <c r="K26" s="2">
        <v>7.5</v>
      </c>
      <c r="L26" s="2"/>
      <c r="M26" s="2"/>
      <c r="N26" s="2"/>
    </row>
    <row r="27" ht="15" customHeight="1" spans="1:14">
      <c r="A27" s="10"/>
      <c r="B27" s="16"/>
      <c r="C27" s="2" t="s">
        <v>165</v>
      </c>
      <c r="D27" s="11" t="s">
        <v>226</v>
      </c>
      <c r="E27" s="11"/>
      <c r="F27" s="11"/>
      <c r="G27" s="12" t="s">
        <v>56</v>
      </c>
      <c r="H27" s="12" t="s">
        <v>219</v>
      </c>
      <c r="I27" s="2">
        <v>7.5</v>
      </c>
      <c r="J27" s="2"/>
      <c r="K27" s="2">
        <v>7.5</v>
      </c>
      <c r="L27" s="2"/>
      <c r="M27" s="2"/>
      <c r="N27" s="2"/>
    </row>
    <row r="28" ht="15" customHeight="1" spans="1:14">
      <c r="A28" s="10"/>
      <c r="B28" s="2" t="s">
        <v>167</v>
      </c>
      <c r="C28" s="2" t="s">
        <v>168</v>
      </c>
      <c r="D28" s="11" t="s">
        <v>168</v>
      </c>
      <c r="E28" s="11"/>
      <c r="F28" s="11"/>
      <c r="G28" s="12" t="s">
        <v>70</v>
      </c>
      <c r="H28" s="12" t="s">
        <v>227</v>
      </c>
      <c r="I28" s="2">
        <v>10</v>
      </c>
      <c r="J28" s="2"/>
      <c r="K28" s="2">
        <v>10</v>
      </c>
      <c r="L28" s="2"/>
      <c r="M28" s="2"/>
      <c r="N28" s="2"/>
    </row>
    <row r="29" ht="15" customHeight="1" spans="1:14">
      <c r="A29" s="17" t="s">
        <v>170</v>
      </c>
      <c r="B29" s="17"/>
      <c r="C29" s="17"/>
      <c r="D29" s="17"/>
      <c r="E29" s="17"/>
      <c r="F29" s="17"/>
      <c r="G29" s="17"/>
      <c r="H29" s="17"/>
      <c r="I29" s="17">
        <f>SUM(I14:J28)+J6</f>
        <v>100</v>
      </c>
      <c r="J29" s="17"/>
      <c r="K29" s="23">
        <f>SUM(K14:L28)+N6</f>
        <v>83.5185836909871</v>
      </c>
      <c r="L29" s="23"/>
      <c r="M29" s="24"/>
      <c r="N29" s="24"/>
    </row>
    <row r="30" spans="1:14">
      <c r="A30" s="18" t="s">
        <v>171</v>
      </c>
      <c r="B30" s="19" t="s">
        <v>106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5"/>
    </row>
  </sheetData>
  <mergeCells count="120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A29:H29"/>
    <mergeCell ref="I29:J29"/>
    <mergeCell ref="K29:L29"/>
    <mergeCell ref="M29:N29"/>
    <mergeCell ref="B30:N30"/>
    <mergeCell ref="A11:A12"/>
    <mergeCell ref="A13:A28"/>
    <mergeCell ref="B14:B23"/>
    <mergeCell ref="B24:B27"/>
    <mergeCell ref="C14:C16"/>
    <mergeCell ref="C17:C19"/>
    <mergeCell ref="C20:C22"/>
    <mergeCell ref="E4:E5"/>
    <mergeCell ref="N4:N5"/>
    <mergeCell ref="C4:D5"/>
    <mergeCell ref="F4:G5"/>
    <mergeCell ref="H4:I5"/>
    <mergeCell ref="J4:K5"/>
    <mergeCell ref="L4:M5"/>
    <mergeCell ref="A4:B10"/>
  </mergeCells>
  <pageMargins left="0.75" right="0.75" top="1" bottom="1" header="0.5" footer="0.5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省级部门（单位）整体支出绩效自评表</vt:lpstr>
      <vt:lpstr>部门预算项目支出绩效自评结果汇总表</vt:lpstr>
      <vt:lpstr>省级部门预算项目支出绩效自评表（法庭运维费）</vt:lpstr>
      <vt:lpstr>省级部门预算项目支出绩效自评表（业务费）</vt:lpstr>
      <vt:lpstr>省对市县转移支付绩效自评结果汇总表</vt:lpstr>
      <vt:lpstr>省对市县转移支付绩效自评表（中央政法转移支付资金）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11409</cp:lastModifiedBy>
  <dcterms:created xsi:type="dcterms:W3CDTF">2018-12-06T00:45:00Z</dcterms:created>
  <cp:lastPrinted>2020-03-13T02:25:00Z</cp:lastPrinted>
  <dcterms:modified xsi:type="dcterms:W3CDTF">2023-04-04T02:04:32Z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32EB58B3C1554845A1F26128001C96F8</vt:lpwstr>
  </property>
</Properties>
</file>