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730" tabRatio="989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（运维费）" sheetId="2" r:id="rId5"/>
    <sheet name="省级部门预算项目支出绩效自评表（业务费）" sheetId="13" r:id="rId6"/>
    <sheet name="省对市县转移支付绩效自评结果汇总表" sheetId="6" r:id="rId7"/>
    <sheet name="省对市县转移支付绩效自评表（中央政法转移支付资金）" sheetId="3" r:id="rId8"/>
  </sheets>
  <calcPr calcId="144525"/>
</workbook>
</file>

<file path=xl/sharedStrings.xml><?xml version="1.0" encoding="utf-8"?>
<sst xmlns="http://schemas.openxmlformats.org/spreadsheetml/2006/main" count="417" uniqueCount="209">
  <si>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</si>
  <si>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</si>
  <si>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编报部门（单位公章）：永登县人民法院</t>
  </si>
  <si>
    <t xml:space="preserve">                                 编报日期：2023年2月</t>
  </si>
  <si>
    <t xml:space="preserve">                                 联系人及电话：武明华 15117138223    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</si>
  <si>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</si>
  <si>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</si>
  <si>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</si>
  <si>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</si>
  <si>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1.运维费项目绩效自评表</t>
  </si>
  <si>
    <t xml:space="preserve">  2.业务费项目绩效自评表</t>
  </si>
  <si>
    <t>四、省对市县转移支付支出绩效自评结果汇总表</t>
  </si>
  <si>
    <t xml:space="preserve">  1.中央政法转移支付资金项目绩效自评表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</si>
  <si>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永登县人民法院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</si>
  <si>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</si>
  <si>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永登县人民法院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</si>
  <si>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</si>
  <si>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</si>
  <si>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</si>
  <si>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</si>
  <si>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</si>
  <si>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</si>
  <si>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</si>
  <si>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</si>
  <si>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</si>
  <si>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</si>
  <si>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</si>
  <si>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</si>
  <si>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</si>
  <si>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</si>
  <si>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目标1：立足审判职能，维护社会大局和谐稳定。</t>
  </si>
  <si>
    <t>目标1完成情况：我院共受理刑事案件166件，审结136件，结案率81.92%；共受理民事案件2967件，旧存457件，共计3424件，结案3203件，结案率93.54%；共受理行政非诉执行案件33件，审结33件，裁定准许执行32件，执行总标的118万余元，已执行68万余元。</t>
  </si>
  <si>
    <t>目标2：践行司法为民，提升人民群众司法满意度。</t>
  </si>
  <si>
    <t>目标2完成情况：我院巩固提升“基本解决执行难”成果，全年共受理执行案件2524件，结案2034件，结案率80.59%，执行到位金额15,148.07万元；积极使用“云法庭”、微信等线上方式审理案件，确保疫情防控和案件办理两不误，共审理案件500余件</t>
  </si>
  <si>
    <t>目标3：加强队伍建设,强化审判监督。</t>
  </si>
  <si>
    <t>目标3完成情况：我院按照人员分类管理的要求，修订《部门及工作人员考核办法》，对员额法官、司法辅助人员、司法行政人员进行分类考核管理，进一步完善考核机制、量化考核指标，实现干部队伍的科学精准管理。强化案件评查，采取重点评查发回、改判案件与一般抽查相结合的方式，专项评查案件86件，常规评查案件3573件，确保法官权力受监督、不走偏，倒逼员额法官提升司法能力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</si>
  <si>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</si>
  <si>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</si>
  <si>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</si>
  <si>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</si>
  <si>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</si>
  <si>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</si>
  <si>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</si>
  <si>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</si>
  <si>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</si>
  <si>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</si>
  <si>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</si>
  <si>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偏差原因：疫情影响资金支出有所减少。改进措施，加快资金执行进度，提高财政资金执行效益。</t>
  </si>
  <si>
    <t>项目支出预算执行率</t>
  </si>
  <si>
    <t>偏差原因：2022年度增加法庭维修专项经费755万元，因疫情影响2022年度项目未开展。改进措施，加快项目执行进度，提高财政资金执行效益。</t>
  </si>
  <si>
    <t>“三公经费”控制率</t>
  </si>
  <si>
    <t>≤100%</t>
  </si>
  <si>
    <t>结转结余变动率</t>
  </si>
  <si>
    <t>≤0%</t>
  </si>
  <si>
    <t>偏差原因：疫情影响资金支出有所减少，2022年度增加法庭维修专项经费755万元，因疫情影响2022年度项目未开展。改进措施，加快资金执行进度，提高财政资金执行效益。
系统评分原因得2.7分。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</si>
  <si>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</si>
  <si>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</si>
  <si>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</si>
  <si>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</si>
  <si>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</si>
  <si>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</si>
  <si>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</si>
  <si>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</si>
  <si>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</si>
  <si>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</si>
  <si>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</si>
  <si>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</si>
  <si>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</si>
  <si>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</si>
  <si>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</si>
  <si>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产出数量指标1-刑事案件结案率</t>
  </si>
  <si>
    <t>&gt;=90%</t>
  </si>
  <si>
    <t>产出数量指标2-民商事案件结案率</t>
  </si>
  <si>
    <t>产出数量指标3-行政案件结案率</t>
  </si>
  <si>
    <t>产出数量指标4-执行案件结案率</t>
  </si>
  <si>
    <t>&gt;=80%</t>
  </si>
  <si>
    <t>产出数量指标5-年度采购计划完成率</t>
  </si>
  <si>
    <t>产出数量指标6-维修工作完成率</t>
  </si>
  <si>
    <t>产出数量指标7-培训工作完成率</t>
  </si>
  <si>
    <t>产出数量指标8-宣传工作完成率</t>
  </si>
  <si>
    <t>产出质量指标1-一审服判息诉率</t>
  </si>
  <si>
    <t>产出质量指标2-二审发改率</t>
  </si>
  <si>
    <t>&lt;=20%</t>
  </si>
  <si>
    <t>二审发改率年度目标≤20%，实际完成15%，控制在年度预期范围内，因系统打分原因导致扣分。</t>
  </si>
  <si>
    <t>产出质量指标3-采购验收合格率</t>
  </si>
  <si>
    <t>产出质量指标4-维修验收合格率</t>
  </si>
  <si>
    <t>产出质量指标5-培训考核通过率</t>
  </si>
  <si>
    <t>产出时效指标1-法定审限内结案率</t>
  </si>
  <si>
    <t>产出时效指标2-采购工作开展及时性</t>
  </si>
  <si>
    <t>及时</t>
  </si>
  <si>
    <t>产出时效指标3-维修工作开展及时性</t>
  </si>
  <si>
    <t>产出时效指标4-培训工作开展及时性</t>
  </si>
  <si>
    <t>产出时效指标5-宣传工作开展及时性</t>
  </si>
  <si>
    <t>产出成本指标-成本控制情况</t>
  </si>
  <si>
    <t>在预算范围内</t>
  </si>
  <si>
    <t>部门效果目标</t>
  </si>
  <si>
    <t>社会效益指标1-民事案件调解率</t>
  </si>
  <si>
    <t>&gt;=40%</t>
  </si>
  <si>
    <t>社会效益指标2-一审普通程序案件陪审率</t>
  </si>
  <si>
    <t>社会影响</t>
  </si>
  <si>
    <t>单位获奖情况</t>
  </si>
  <si>
    <t>有</t>
  </si>
  <si>
    <t>偏差原因：2022年度单位未获奖。改进措施：；同时强化队伍管理，抓业务素质，提高工作效能，争取评优评先。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</si>
  <si>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</si>
  <si>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</si>
  <si>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</si>
  <si>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</si>
  <si>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</si>
  <si>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</si>
  <si>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</si>
  <si>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</si>
  <si>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</si>
  <si>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</si>
  <si>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</si>
  <si>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服务对满意度</t>
  </si>
  <si>
    <t>人民群众满意度</t>
  </si>
  <si>
    <t>&gt;=85%</t>
  </si>
  <si>
    <t>合    计</t>
  </si>
  <si>
    <t>其他需要说明的问题：无。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</si>
  <si>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</si>
  <si>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</si>
  <si>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</si>
  <si>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</si>
  <si>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</si>
  <si>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</si>
  <si>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</si>
  <si>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</si>
  <si>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</si>
  <si>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</si>
  <si>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</si>
  <si>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</si>
  <si>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</si>
  <si>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</si>
  <si>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永登县人民法院 </t>
    </r>
    <r>
      <rPr>
        <b/>
        <sz val="20"/>
        <color theme="1"/>
        <rFont val="宋体"/>
        <charset val="134"/>
      </rPr>
      <t>部门预算项目支出绩效自评表</t>
    </r>
  </si>
  <si>
    <t>法庭运维费</t>
  </si>
  <si>
    <t>甘肃省高级人民法院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</si>
  <si>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</si>
  <si>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</si>
  <si>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</si>
  <si>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</si>
  <si>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</si>
  <si>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</si>
  <si>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</si>
  <si>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</si>
  <si>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</si>
  <si>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一、保障法院审判工作的顺利开展，保证当年案件审判优质高效完成；二、提高法官队伍素质，加强法制宣传，提高办案质量，提升群众满意度；三、加快信息化建设和科技法庭建设提高办案效率。</t>
  </si>
  <si>
    <t>通过法庭运维费的实施，及时完成设备故障排除及日常维修维护工作，水电暖运行通畅，保障4个法庭审判工作的顺利开展，保证当年案件审判优质高效完成。</t>
  </si>
  <si>
    <t>绩效指标</t>
  </si>
  <si>
    <t>产出指标</t>
  </si>
  <si>
    <t>数量指标</t>
  </si>
  <si>
    <t>保障法庭个数</t>
  </si>
  <si>
    <t>=4</t>
  </si>
  <si>
    <t>4个</t>
  </si>
  <si>
    <t>维修维护完成率</t>
  </si>
  <si>
    <t>质量指标</t>
  </si>
  <si>
    <t>设备故障排除率</t>
  </si>
  <si>
    <t>法庭水电暖畅通率</t>
  </si>
  <si>
    <t>时效指标</t>
  </si>
  <si>
    <t>维修维护及时性</t>
  </si>
  <si>
    <t>成本指标</t>
  </si>
  <si>
    <t>成本控制情况</t>
  </si>
  <si>
    <t>效益指标</t>
  </si>
  <si>
    <t>社会效益指标</t>
  </si>
  <si>
    <t>有效保障审判服务</t>
  </si>
  <si>
    <t>保障</t>
  </si>
  <si>
    <t>可持续影响指标</t>
  </si>
  <si>
    <t>物业考核机制健全性</t>
  </si>
  <si>
    <t>满意度指标</t>
  </si>
  <si>
    <t>服务对象满意度指标</t>
  </si>
  <si>
    <t>工作人员满意度</t>
  </si>
  <si>
    <t>=90%</t>
  </si>
  <si>
    <t>总分</t>
  </si>
  <si>
    <t>说明</t>
  </si>
  <si>
    <t>全省法院业务费</t>
  </si>
  <si>
    <t>通过业务费的实施，按计划完成了年度采购，物业服务保障工作达标率100%，结案率达到85.46%，当事人满意度达到88%，工作人员满意度达到95%</t>
  </si>
  <si>
    <t>年度采购计划完成率</t>
  </si>
  <si>
    <t>物业服务工作完成率</t>
  </si>
  <si>
    <t>案件结案率（%）</t>
  </si>
  <si>
    <t>&gt;=90</t>
  </si>
  <si>
    <t>采购验收合格率</t>
  </si>
  <si>
    <t>物业服务保障工作达标率</t>
  </si>
  <si>
    <t>=100</t>
  </si>
  <si>
    <t>一审服判息诉率</t>
  </si>
  <si>
    <t>采购工作开展及时性</t>
  </si>
  <si>
    <t>物业服务保障及时性</t>
  </si>
  <si>
    <t>法定审限内结案率</t>
  </si>
  <si>
    <t>民事案件调解率</t>
  </si>
  <si>
    <t>保障审判服务</t>
  </si>
  <si>
    <t>设备管护机制健全性</t>
  </si>
  <si>
    <t>案件评查机制健全性</t>
  </si>
  <si>
    <t>当事人满意度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</si>
  <si>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</si>
  <si>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</si>
  <si>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</si>
  <si>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</si>
  <si>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</si>
  <si>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</si>
  <si>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</si>
  <si>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2022年度省对市县转移支付绩效自评表</t>
  </si>
  <si>
    <t>中央政法转移支付资金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</si>
  <si>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</si>
  <si>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</si>
  <si>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</si>
  <si>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</si>
  <si>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</si>
  <si>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通过中央政法转移支付资金的实施，不断提高我院审判质效，结案率达到85.46%，；及时完成了年度采购并通过验收；物业服务保障工作达标率100%，当事人满意度达到88%，工作人员满意度达到95%。</t>
  </si>
  <si>
    <t>&gt;=100%</t>
  </si>
  <si>
    <t>&gt;=405</t>
  </si>
  <si>
    <t>偏差原因：指标目标值设置设置有误。改进措施：提高绩效目标编制的准确性、合理性。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</si>
</sst>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27" applyNumberFormat="0" applyAlignment="0" applyProtection="0">
      <alignment vertical="center"/>
    </xf>
    <xf numFmtId="0" fontId="34" fillId="11" borderId="23" applyNumberFormat="0" applyAlignment="0" applyProtection="0">
      <alignment vertical="center"/>
    </xf>
    <xf numFmtId="0" fontId="35" fillId="12" borderId="2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0" fontId="2" fillId="0" borderId="1" xfId="11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0" fontId="0" fillId="0" borderId="1" xfId="11" applyNumberFormat="1" applyBorder="1">
      <alignment vertical="center"/>
    </xf>
    <xf numFmtId="176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2" fillId="0" borderId="1" xfId="1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0" fillId="0" borderId="1" xfId="11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0" fontId="12" fillId="0" borderId="3" xfId="11" applyNumberFormat="1" applyFont="1" applyFill="1" applyBorder="1" applyAlignment="1">
      <alignment horizontal="center" vertical="center" wrapText="1"/>
    </xf>
    <xf numFmtId="10" fontId="12" fillId="0" borderId="4" xfId="1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0" fontId="13" fillId="0" borderId="3" xfId="11" applyNumberFormat="1" applyFont="1" applyFill="1" applyBorder="1" applyAlignment="1">
      <alignment horizontal="center" vertical="center" wrapText="1"/>
    </xf>
    <xf numFmtId="10" fontId="13" fillId="0" borderId="4" xfId="11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0" fontId="13" fillId="0" borderId="1" xfId="1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="55" zoomScaleNormal="55" workbookViewId="0">
      <selection activeCell="G4" sqref="G4"/>
    </sheetView>
  </sheetViews>
  <sheetFormatPr defaultColWidth="9" defaultRowHeight="14"/>
  <cols>
    <col min="1" max="1" width="181.372727272727" customWidth="1"/>
  </cols>
  <sheetData>
    <row r="1" ht="45" customHeight="1" spans="1:1">
      <c r="A1" s="145" t="s">
        <v>0</v>
      </c>
    </row>
    <row r="2" ht="149.25" customHeight="1" spans="1:11">
      <c r="A2" s="146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ht="51" customHeight="1" spans="1:11">
      <c r="A3" s="148"/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ht="51" customHeight="1" spans="1:11">
      <c r="A4" s="148"/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ht="51" customHeight="1" spans="1:11">
      <c r="A5" s="149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ht="51" customHeight="1" spans="1:11">
      <c r="A6" s="149" t="s">
        <v>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ht="51" customHeight="1" spans="1:11">
      <c r="A7" s="150" t="s">
        <v>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</row>
    <row r="8" s="140" customFormat="1" ht="27" customHeight="1" spans="1:1">
      <c r="A8" s="151"/>
    </row>
    <row r="9" s="140" customFormat="1" ht="27" customHeight="1"/>
    <row r="10" s="140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6" sqref="A6"/>
    </sheetView>
  </sheetViews>
  <sheetFormatPr defaultColWidth="9" defaultRowHeight="14"/>
  <cols>
    <col min="1" max="1" width="81.6272727272727" customWidth="1"/>
  </cols>
  <sheetData>
    <row r="1" spans="1:1">
      <c r="A1" s="141"/>
    </row>
    <row r="2" ht="40.5" customHeight="1" spans="1:1">
      <c r="A2" s="142" t="s">
        <v>5</v>
      </c>
    </row>
    <row r="3" ht="19.5" customHeight="1" spans="1:1">
      <c r="A3" s="141"/>
    </row>
    <row r="4" s="140" customFormat="1" ht="30.75" customHeight="1" spans="1:1">
      <c r="A4" s="143" t="s">
        <v>6</v>
      </c>
    </row>
    <row r="5" s="140" customFormat="1" ht="30.75" customHeight="1" spans="1:1">
      <c r="A5" s="143" t="s">
        <v>7</v>
      </c>
    </row>
    <row r="6" s="140" customFormat="1" ht="30.75" customHeight="1" spans="1:1">
      <c r="A6" s="143" t="s">
        <v>8</v>
      </c>
    </row>
    <row r="7" s="140" customFormat="1" ht="30.75" customHeight="1" spans="1:1">
      <c r="A7" s="144" t="s">
        <v>9</v>
      </c>
    </row>
    <row r="8" s="140" customFormat="1" ht="30.75" customHeight="1" spans="1:1">
      <c r="A8" s="144" t="s">
        <v>10</v>
      </c>
    </row>
    <row r="9" s="140" customFormat="1" ht="30.75" customHeight="1" spans="1:1">
      <c r="A9" s="143" t="s">
        <v>11</v>
      </c>
    </row>
    <row r="10" s="140" customFormat="1" ht="30.75" customHeight="1" spans="1:1">
      <c r="A10" s="144" t="s">
        <v>12</v>
      </c>
    </row>
    <row r="11" spans="1:1">
      <c r="A11" s="141"/>
    </row>
    <row r="12" spans="1:1">
      <c r="A12" s="14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5"/>
  <sheetViews>
    <sheetView zoomScale="55" zoomScaleNormal="55" topLeftCell="A44" workbookViewId="0">
      <selection activeCell="E61" sqref="E61"/>
    </sheetView>
  </sheetViews>
  <sheetFormatPr defaultColWidth="11" defaultRowHeight="15"/>
  <cols>
    <col min="1" max="1" width="13.3727272727273" style="78" customWidth="1"/>
    <col min="2" max="2" width="14.8090909090909" style="78" customWidth="1"/>
    <col min="3" max="3" width="15.0545454545455" style="78" customWidth="1"/>
    <col min="4" max="4" width="29.2545454545455" style="78" customWidth="1"/>
    <col min="5" max="5" width="14" style="78" customWidth="1"/>
    <col min="6" max="6" width="14.2545454545455" style="78" customWidth="1"/>
    <col min="7" max="7" width="13.2545454545455" style="78" customWidth="1"/>
    <col min="8" max="8" width="11.8727272727273" style="78" customWidth="1"/>
    <col min="9" max="9" width="23.7545454545455" style="78" customWidth="1"/>
    <col min="10" max="16375" width="11" style="78"/>
    <col min="16376" max="16384" width="11" style="79"/>
  </cols>
  <sheetData>
    <row r="1" s="78" customFormat="1" ht="64.5" customHeight="1" spans="1:9">
      <c r="A1" s="80" t="s">
        <v>13</v>
      </c>
      <c r="B1" s="80"/>
      <c r="C1" s="80"/>
      <c r="D1" s="80"/>
      <c r="E1" s="80"/>
      <c r="F1" s="80"/>
      <c r="G1" s="80"/>
      <c r="H1" s="80"/>
      <c r="I1" s="80"/>
    </row>
    <row r="2" s="78" customFormat="1" ht="30" customHeight="1" spans="1:9">
      <c r="A2" s="81" t="s">
        <v>14</v>
      </c>
      <c r="B2" s="82" t="s">
        <v>15</v>
      </c>
      <c r="C2" s="83"/>
      <c r="D2" s="83"/>
      <c r="E2" s="83"/>
      <c r="F2" s="83"/>
      <c r="G2" s="83"/>
      <c r="H2" s="83"/>
      <c r="I2" s="134"/>
    </row>
    <row r="3" s="78" customFormat="1" ht="26.25" customHeight="1" spans="1:9">
      <c r="A3" s="84" t="s">
        <v>16</v>
      </c>
      <c r="B3" s="85"/>
      <c r="C3" s="85" t="s">
        <v>17</v>
      </c>
      <c r="D3" s="86" t="s">
        <v>18</v>
      </c>
      <c r="E3" s="87" t="s">
        <v>19</v>
      </c>
      <c r="F3" s="88" t="s">
        <v>20</v>
      </c>
      <c r="G3" s="89"/>
      <c r="H3" s="90" t="s">
        <v>21</v>
      </c>
      <c r="I3" s="135" t="s">
        <v>22</v>
      </c>
    </row>
    <row r="4" s="78" customFormat="1" ht="23.25" customHeight="1" spans="1:9">
      <c r="A4" s="91"/>
      <c r="B4" s="92" t="s">
        <v>23</v>
      </c>
      <c r="C4" s="93">
        <f>C5+C6</f>
        <v>2164.39</v>
      </c>
      <c r="D4" s="93">
        <f>D5+D6</f>
        <v>3282.150336</v>
      </c>
      <c r="E4" s="93">
        <f>E5+E6</f>
        <v>2090.620597</v>
      </c>
      <c r="F4" s="94">
        <f>E4/D4</f>
        <v>0.636966739173766</v>
      </c>
      <c r="G4" s="95"/>
      <c r="H4" s="96">
        <v>10</v>
      </c>
      <c r="I4" s="136">
        <f>H4*F4</f>
        <v>6.36966739173766</v>
      </c>
    </row>
    <row r="5" s="78" customFormat="1" ht="23.25" customHeight="1" spans="1:9">
      <c r="A5" s="91"/>
      <c r="B5" s="97" t="s">
        <v>24</v>
      </c>
      <c r="C5" s="98">
        <f>17033900/10000</f>
        <v>1703.39</v>
      </c>
      <c r="D5" s="98">
        <f>(17479208+2982295.36)/10000</f>
        <v>2046.150336</v>
      </c>
      <c r="E5" s="98">
        <f>16712635.84/10000</f>
        <v>1671.263584</v>
      </c>
      <c r="F5" s="99">
        <f>E5/D5</f>
        <v>0.816784355770817</v>
      </c>
      <c r="G5" s="100"/>
      <c r="H5" s="96" t="s">
        <v>25</v>
      </c>
      <c r="I5" s="96" t="s">
        <v>25</v>
      </c>
    </row>
    <row r="6" s="78" customFormat="1" ht="23.25" customHeight="1" spans="1:9">
      <c r="A6" s="101"/>
      <c r="B6" s="97" t="s">
        <v>26</v>
      </c>
      <c r="C6" s="98">
        <f>4610000/10000</f>
        <v>461</v>
      </c>
      <c r="D6" s="98">
        <f>12360000/10000</f>
        <v>1236</v>
      </c>
      <c r="E6" s="98">
        <f>4193570.13/10000</f>
        <v>419.357013</v>
      </c>
      <c r="F6" s="99">
        <f>E6/D6</f>
        <v>0.339285609223301</v>
      </c>
      <c r="G6" s="100"/>
      <c r="H6" s="96" t="s">
        <v>25</v>
      </c>
      <c r="I6" s="96" t="s">
        <v>25</v>
      </c>
    </row>
    <row r="7" s="78" customFormat="1" ht="23.25" customHeight="1" spans="1:9">
      <c r="A7" s="85" t="s">
        <v>27</v>
      </c>
      <c r="B7" s="84" t="s">
        <v>28</v>
      </c>
      <c r="C7" s="84"/>
      <c r="D7" s="84"/>
      <c r="E7" s="85" t="s">
        <v>29</v>
      </c>
      <c r="F7" s="85"/>
      <c r="G7" s="85"/>
      <c r="H7" s="85"/>
      <c r="I7" s="85"/>
    </row>
    <row r="8" s="78" customFormat="1" ht="23.25" customHeight="1" spans="1:9">
      <c r="A8" s="88"/>
      <c r="B8" s="97" t="s">
        <v>30</v>
      </c>
      <c r="C8" s="97"/>
      <c r="D8" s="97"/>
      <c r="E8" s="102" t="s">
        <v>31</v>
      </c>
      <c r="F8" s="102"/>
      <c r="G8" s="102"/>
      <c r="H8" s="102"/>
      <c r="I8" s="137"/>
    </row>
    <row r="9" s="78" customFormat="1" ht="23.25" customHeight="1" spans="1:9">
      <c r="A9" s="88"/>
      <c r="B9" s="97" t="s">
        <v>32</v>
      </c>
      <c r="C9" s="97"/>
      <c r="D9" s="97"/>
      <c r="E9" s="102" t="s">
        <v>33</v>
      </c>
      <c r="F9" s="102"/>
      <c r="G9" s="102"/>
      <c r="H9" s="102"/>
      <c r="I9" s="137"/>
    </row>
    <row r="10" s="78" customFormat="1" ht="23.25" customHeight="1" spans="1:9">
      <c r="A10" s="88"/>
      <c r="B10" s="97" t="s">
        <v>34</v>
      </c>
      <c r="C10" s="97"/>
      <c r="D10" s="97"/>
      <c r="E10" s="102" t="s">
        <v>35</v>
      </c>
      <c r="F10" s="102"/>
      <c r="G10" s="102"/>
      <c r="H10" s="102"/>
      <c r="I10" s="137"/>
    </row>
    <row r="11" s="78" customFormat="1" ht="23.25" customHeight="1" spans="1:9">
      <c r="A11" s="103" t="s">
        <v>36</v>
      </c>
      <c r="B11" s="86" t="s">
        <v>37</v>
      </c>
      <c r="C11" s="104" t="s">
        <v>38</v>
      </c>
      <c r="D11" s="87" t="s">
        <v>39</v>
      </c>
      <c r="E11" s="105" t="s">
        <v>40</v>
      </c>
      <c r="F11" s="105" t="s">
        <v>41</v>
      </c>
      <c r="G11" s="105" t="s">
        <v>21</v>
      </c>
      <c r="H11" s="85" t="s">
        <v>22</v>
      </c>
      <c r="I11" s="85" t="s">
        <v>42</v>
      </c>
    </row>
    <row r="12" s="78" customFormat="1" ht="23.25" customHeight="1" spans="1:9">
      <c r="A12" s="103"/>
      <c r="B12" s="106" t="s">
        <v>43</v>
      </c>
      <c r="C12" s="107" t="s">
        <v>44</v>
      </c>
      <c r="D12" s="108" t="s">
        <v>45</v>
      </c>
      <c r="E12" s="109" t="s">
        <v>46</v>
      </c>
      <c r="F12" s="110">
        <f>F5</f>
        <v>0.816784355770817</v>
      </c>
      <c r="G12" s="109">
        <v>2.7</v>
      </c>
      <c r="H12" s="109">
        <v>2.21</v>
      </c>
      <c r="I12" s="138" t="s">
        <v>47</v>
      </c>
    </row>
    <row r="13" s="78" customFormat="1" ht="23.25" customHeight="1" spans="1:9">
      <c r="A13" s="103"/>
      <c r="B13" s="111"/>
      <c r="C13" s="112"/>
      <c r="D13" s="108" t="s">
        <v>48</v>
      </c>
      <c r="E13" s="109" t="s">
        <v>46</v>
      </c>
      <c r="F13" s="110">
        <f>F6</f>
        <v>0.339285609223301</v>
      </c>
      <c r="G13" s="109">
        <v>2.7</v>
      </c>
      <c r="H13" s="109">
        <v>0.92</v>
      </c>
      <c r="I13" s="138" t="s">
        <v>49</v>
      </c>
    </row>
    <row r="14" s="78" customFormat="1" ht="23.25" customHeight="1" spans="1:9">
      <c r="A14" s="103"/>
      <c r="B14" s="111"/>
      <c r="C14" s="112"/>
      <c r="D14" s="108" t="s">
        <v>50</v>
      </c>
      <c r="E14" s="109" t="s">
        <v>51</v>
      </c>
      <c r="F14" s="110">
        <v>0.9271</v>
      </c>
      <c r="G14" s="109">
        <v>2.7</v>
      </c>
      <c r="H14" s="109">
        <f>G14</f>
        <v>2.7</v>
      </c>
      <c r="I14" s="138"/>
    </row>
    <row r="15" s="78" customFormat="1" ht="23.25" customHeight="1" spans="1:9">
      <c r="A15" s="103"/>
      <c r="B15" s="111"/>
      <c r="C15" s="113"/>
      <c r="D15" s="108" t="s">
        <v>52</v>
      </c>
      <c r="E15" s="109" t="s">
        <v>53</v>
      </c>
      <c r="F15" s="110">
        <v>2.9953</v>
      </c>
      <c r="G15" s="109">
        <v>2.7</v>
      </c>
      <c r="H15" s="109">
        <v>2.7</v>
      </c>
      <c r="I15" s="138" t="s">
        <v>54</v>
      </c>
    </row>
    <row r="16" s="78" customFormat="1" ht="23.25" customHeight="1" spans="1:9">
      <c r="A16" s="103"/>
      <c r="B16" s="111"/>
      <c r="C16" s="114" t="s">
        <v>55</v>
      </c>
      <c r="D16" s="108" t="s">
        <v>56</v>
      </c>
      <c r="E16" s="109" t="s">
        <v>57</v>
      </c>
      <c r="F16" s="115">
        <v>1</v>
      </c>
      <c r="G16" s="109">
        <v>2.7</v>
      </c>
      <c r="H16" s="109">
        <f t="shared" ref="H16:H30" si="0">G16</f>
        <v>2.7</v>
      </c>
      <c r="I16" s="92"/>
    </row>
    <row r="17" s="78" customFormat="1" ht="23.25" customHeight="1" spans="1:9">
      <c r="A17" s="103"/>
      <c r="B17" s="111"/>
      <c r="C17" s="113"/>
      <c r="D17" s="108" t="s">
        <v>58</v>
      </c>
      <c r="E17" s="109" t="s">
        <v>59</v>
      </c>
      <c r="F17" s="115">
        <v>1</v>
      </c>
      <c r="G17" s="109">
        <v>2.7</v>
      </c>
      <c r="H17" s="109">
        <f t="shared" si="0"/>
        <v>2.7</v>
      </c>
      <c r="I17" s="92"/>
    </row>
    <row r="18" s="78" customFormat="1" ht="23.25" customHeight="1" spans="1:9">
      <c r="A18" s="103"/>
      <c r="B18" s="111"/>
      <c r="C18" s="116" t="s">
        <v>60</v>
      </c>
      <c r="D18" s="108" t="s">
        <v>61</v>
      </c>
      <c r="E18" s="109" t="s">
        <v>59</v>
      </c>
      <c r="F18" s="115">
        <v>1</v>
      </c>
      <c r="G18" s="109">
        <v>2.7</v>
      </c>
      <c r="H18" s="109">
        <f t="shared" si="0"/>
        <v>2.7</v>
      </c>
      <c r="I18" s="92"/>
    </row>
    <row r="19" s="78" customFormat="1" ht="23.25" customHeight="1" spans="1:9">
      <c r="A19" s="103"/>
      <c r="B19" s="111"/>
      <c r="C19" s="117" t="s">
        <v>62</v>
      </c>
      <c r="D19" s="108" t="s">
        <v>63</v>
      </c>
      <c r="E19" s="109" t="s">
        <v>59</v>
      </c>
      <c r="F19" s="115">
        <v>1</v>
      </c>
      <c r="G19" s="109">
        <v>2.7</v>
      </c>
      <c r="H19" s="109">
        <f t="shared" si="0"/>
        <v>2.7</v>
      </c>
      <c r="I19" s="92"/>
    </row>
    <row r="20" s="78" customFormat="1" ht="23.25" customHeight="1" spans="1:9">
      <c r="A20" s="103"/>
      <c r="B20" s="111"/>
      <c r="C20" s="117" t="s">
        <v>64</v>
      </c>
      <c r="D20" s="108" t="s">
        <v>65</v>
      </c>
      <c r="E20" s="109" t="s">
        <v>51</v>
      </c>
      <c r="F20" s="115">
        <v>1</v>
      </c>
      <c r="G20" s="109">
        <v>2.7</v>
      </c>
      <c r="H20" s="109">
        <f t="shared" si="0"/>
        <v>2.7</v>
      </c>
      <c r="I20" s="138"/>
    </row>
    <row r="21" s="78" customFormat="1" ht="23.25" customHeight="1" spans="1:9">
      <c r="A21" s="103"/>
      <c r="B21" s="118"/>
      <c r="C21" s="117" t="s">
        <v>66</v>
      </c>
      <c r="D21" s="108" t="s">
        <v>67</v>
      </c>
      <c r="E21" s="109" t="s">
        <v>57</v>
      </c>
      <c r="F21" s="115">
        <v>1</v>
      </c>
      <c r="G21" s="109">
        <v>2.7</v>
      </c>
      <c r="H21" s="109">
        <f t="shared" si="0"/>
        <v>2.7</v>
      </c>
      <c r="I21" s="92"/>
    </row>
    <row r="22" s="78" customFormat="1" ht="23.25" customHeight="1" spans="1:9">
      <c r="A22" s="103"/>
      <c r="B22" s="119" t="s">
        <v>68</v>
      </c>
      <c r="C22" s="120" t="s">
        <v>69</v>
      </c>
      <c r="D22" s="121" t="s">
        <v>70</v>
      </c>
      <c r="E22" s="109" t="s">
        <v>71</v>
      </c>
      <c r="F22" s="122">
        <v>0.8192</v>
      </c>
      <c r="G22" s="109">
        <v>2.25</v>
      </c>
      <c r="H22" s="109">
        <f t="shared" si="0"/>
        <v>2.25</v>
      </c>
      <c r="I22" s="92"/>
    </row>
    <row r="23" s="78" customFormat="1" ht="23.25" customHeight="1" spans="1:9">
      <c r="A23" s="103"/>
      <c r="B23" s="123"/>
      <c r="C23" s="124"/>
      <c r="D23" s="121" t="s">
        <v>72</v>
      </c>
      <c r="E23" s="109" t="s">
        <v>71</v>
      </c>
      <c r="F23" s="122">
        <v>0.9354</v>
      </c>
      <c r="G23" s="109">
        <v>2.25</v>
      </c>
      <c r="H23" s="109">
        <f t="shared" si="0"/>
        <v>2.25</v>
      </c>
      <c r="I23" s="92"/>
    </row>
    <row r="24" s="78" customFormat="1" ht="23.25" customHeight="1" spans="1:9">
      <c r="A24" s="103"/>
      <c r="B24" s="123"/>
      <c r="C24" s="124"/>
      <c r="D24" s="121" t="s">
        <v>73</v>
      </c>
      <c r="E24" s="109" t="s">
        <v>71</v>
      </c>
      <c r="F24" s="115">
        <v>1</v>
      </c>
      <c r="G24" s="109">
        <v>2.25</v>
      </c>
      <c r="H24" s="109">
        <f t="shared" si="0"/>
        <v>2.25</v>
      </c>
      <c r="I24" s="92"/>
    </row>
    <row r="25" s="78" customFormat="1" ht="23.25" customHeight="1" spans="1:9">
      <c r="A25" s="103"/>
      <c r="B25" s="123"/>
      <c r="C25" s="124"/>
      <c r="D25" s="121" t="s">
        <v>74</v>
      </c>
      <c r="E25" s="109" t="s">
        <v>75</v>
      </c>
      <c r="F25" s="122">
        <v>0.8059</v>
      </c>
      <c r="G25" s="109">
        <v>2.25</v>
      </c>
      <c r="H25" s="109">
        <f t="shared" si="0"/>
        <v>2.25</v>
      </c>
      <c r="I25" s="92"/>
    </row>
    <row r="26" s="78" customFormat="1" ht="23.25" customHeight="1" spans="1:9">
      <c r="A26" s="103"/>
      <c r="B26" s="123"/>
      <c r="C26" s="124"/>
      <c r="D26" s="121" t="s">
        <v>76</v>
      </c>
      <c r="E26" s="109" t="s">
        <v>46</v>
      </c>
      <c r="F26" s="115">
        <v>1</v>
      </c>
      <c r="G26" s="109">
        <v>2.25</v>
      </c>
      <c r="H26" s="109">
        <f t="shared" si="0"/>
        <v>2.25</v>
      </c>
      <c r="I26" s="92"/>
    </row>
    <row r="27" s="78" customFormat="1" ht="23.25" customHeight="1" spans="1:9">
      <c r="A27" s="103"/>
      <c r="B27" s="123"/>
      <c r="C27" s="124"/>
      <c r="D27" s="121" t="s">
        <v>77</v>
      </c>
      <c r="E27" s="109" t="s">
        <v>46</v>
      </c>
      <c r="F27" s="115">
        <v>1</v>
      </c>
      <c r="G27" s="109">
        <v>2.25</v>
      </c>
      <c r="H27" s="109">
        <f t="shared" si="0"/>
        <v>2.25</v>
      </c>
      <c r="I27" s="92"/>
    </row>
    <row r="28" s="78" customFormat="1" ht="23.25" customHeight="1" spans="1:9">
      <c r="A28" s="103"/>
      <c r="B28" s="123"/>
      <c r="C28" s="124"/>
      <c r="D28" s="121" t="s">
        <v>78</v>
      </c>
      <c r="E28" s="109" t="s">
        <v>46</v>
      </c>
      <c r="F28" s="115">
        <v>1</v>
      </c>
      <c r="G28" s="109">
        <v>2.25</v>
      </c>
      <c r="H28" s="109">
        <f t="shared" si="0"/>
        <v>2.25</v>
      </c>
      <c r="I28" s="92"/>
    </row>
    <row r="29" s="78" customFormat="1" ht="23.25" customHeight="1" spans="1:9">
      <c r="A29" s="103"/>
      <c r="B29" s="123"/>
      <c r="C29" s="124"/>
      <c r="D29" s="121" t="s">
        <v>79</v>
      </c>
      <c r="E29" s="109" t="s">
        <v>46</v>
      </c>
      <c r="F29" s="115">
        <v>1</v>
      </c>
      <c r="G29" s="109">
        <v>2.25</v>
      </c>
      <c r="H29" s="109">
        <f t="shared" si="0"/>
        <v>2.25</v>
      </c>
      <c r="I29" s="92"/>
    </row>
    <row r="30" s="78" customFormat="1" ht="23.25" customHeight="1" spans="1:9">
      <c r="A30" s="103"/>
      <c r="B30" s="123"/>
      <c r="C30" s="124"/>
      <c r="D30" s="121" t="s">
        <v>80</v>
      </c>
      <c r="E30" s="109" t="s">
        <v>71</v>
      </c>
      <c r="F30" s="122">
        <v>0.9062</v>
      </c>
      <c r="G30" s="109">
        <v>2.25</v>
      </c>
      <c r="H30" s="109">
        <f t="shared" si="0"/>
        <v>2.25</v>
      </c>
      <c r="I30" s="92"/>
    </row>
    <row r="31" s="78" customFormat="1" ht="23.25" customHeight="1" spans="1:9">
      <c r="A31" s="103"/>
      <c r="B31" s="123"/>
      <c r="C31" s="124"/>
      <c r="D31" s="121" t="s">
        <v>81</v>
      </c>
      <c r="E31" s="109" t="s">
        <v>82</v>
      </c>
      <c r="F31" s="115">
        <v>0.15</v>
      </c>
      <c r="G31" s="109">
        <v>2.25</v>
      </c>
      <c r="H31" s="109">
        <v>1.69</v>
      </c>
      <c r="I31" s="92" t="s">
        <v>83</v>
      </c>
    </row>
    <row r="32" s="78" customFormat="1" ht="23.25" customHeight="1" spans="1:9">
      <c r="A32" s="103"/>
      <c r="B32" s="123"/>
      <c r="C32" s="124"/>
      <c r="D32" s="121" t="s">
        <v>84</v>
      </c>
      <c r="E32" s="109" t="s">
        <v>46</v>
      </c>
      <c r="F32" s="115">
        <v>1</v>
      </c>
      <c r="G32" s="109">
        <v>2.25</v>
      </c>
      <c r="H32" s="109">
        <f>G32</f>
        <v>2.25</v>
      </c>
      <c r="I32" s="92"/>
    </row>
    <row r="33" s="78" customFormat="1" ht="23.25" customHeight="1" spans="1:9">
      <c r="A33" s="103"/>
      <c r="B33" s="123"/>
      <c r="C33" s="124"/>
      <c r="D33" s="121" t="s">
        <v>85</v>
      </c>
      <c r="E33" s="109" t="s">
        <v>46</v>
      </c>
      <c r="F33" s="115">
        <v>1</v>
      </c>
      <c r="G33" s="109">
        <v>2.25</v>
      </c>
      <c r="H33" s="109">
        <f>G33</f>
        <v>2.25</v>
      </c>
      <c r="I33" s="92"/>
    </row>
    <row r="34" s="78" customFormat="1" ht="23.25" customHeight="1" spans="1:9">
      <c r="A34" s="103"/>
      <c r="B34" s="123"/>
      <c r="C34" s="124"/>
      <c r="D34" s="121" t="s">
        <v>86</v>
      </c>
      <c r="E34" s="109" t="s">
        <v>46</v>
      </c>
      <c r="F34" s="115">
        <v>1</v>
      </c>
      <c r="G34" s="109">
        <v>2.25</v>
      </c>
      <c r="H34" s="109">
        <f>G34</f>
        <v>2.25</v>
      </c>
      <c r="I34" s="92"/>
    </row>
    <row r="35" s="78" customFormat="1" ht="23.25" customHeight="1" spans="1:9">
      <c r="A35" s="103"/>
      <c r="B35" s="123"/>
      <c r="C35" s="124"/>
      <c r="D35" s="121" t="s">
        <v>87</v>
      </c>
      <c r="E35" s="109" t="s">
        <v>71</v>
      </c>
      <c r="F35" s="115">
        <v>1</v>
      </c>
      <c r="G35" s="109">
        <v>2.25</v>
      </c>
      <c r="H35" s="109">
        <v>2.25</v>
      </c>
      <c r="I35" s="92"/>
    </row>
    <row r="36" s="78" customFormat="1" ht="23.25" customHeight="1" spans="1:9">
      <c r="A36" s="103"/>
      <c r="B36" s="123"/>
      <c r="C36" s="124"/>
      <c r="D36" s="121" t="s">
        <v>88</v>
      </c>
      <c r="E36" s="109" t="s">
        <v>89</v>
      </c>
      <c r="F36" s="115">
        <v>1</v>
      </c>
      <c r="G36" s="109">
        <v>2.25</v>
      </c>
      <c r="H36" s="109">
        <f t="shared" ref="H36:H42" si="1">G36</f>
        <v>2.25</v>
      </c>
      <c r="I36" s="92"/>
    </row>
    <row r="37" s="78" customFormat="1" ht="23.25" customHeight="1" spans="1:9">
      <c r="A37" s="103"/>
      <c r="B37" s="123"/>
      <c r="C37" s="124"/>
      <c r="D37" s="121" t="s">
        <v>90</v>
      </c>
      <c r="E37" s="109" t="s">
        <v>89</v>
      </c>
      <c r="F37" s="115">
        <v>1</v>
      </c>
      <c r="G37" s="109">
        <v>2.25</v>
      </c>
      <c r="H37" s="109">
        <f t="shared" si="1"/>
        <v>2.25</v>
      </c>
      <c r="I37" s="92"/>
    </row>
    <row r="38" s="78" customFormat="1" ht="23.25" customHeight="1" spans="1:9">
      <c r="A38" s="103"/>
      <c r="B38" s="123"/>
      <c r="C38" s="124"/>
      <c r="D38" s="121" t="s">
        <v>91</v>
      </c>
      <c r="E38" s="109" t="s">
        <v>89</v>
      </c>
      <c r="F38" s="115">
        <v>1</v>
      </c>
      <c r="G38" s="109">
        <v>2.25</v>
      </c>
      <c r="H38" s="109">
        <f t="shared" si="1"/>
        <v>2.25</v>
      </c>
      <c r="I38" s="92"/>
    </row>
    <row r="39" s="78" customFormat="1" ht="23.25" customHeight="1" spans="1:9">
      <c r="A39" s="103"/>
      <c r="B39" s="123"/>
      <c r="C39" s="124"/>
      <c r="D39" s="121" t="s">
        <v>92</v>
      </c>
      <c r="E39" s="109" t="s">
        <v>89</v>
      </c>
      <c r="F39" s="115">
        <v>1</v>
      </c>
      <c r="G39" s="109">
        <v>2.25</v>
      </c>
      <c r="H39" s="109">
        <f t="shared" si="1"/>
        <v>2.25</v>
      </c>
      <c r="I39" s="92"/>
    </row>
    <row r="40" s="78" customFormat="1" ht="23.25" customHeight="1" spans="1:9">
      <c r="A40" s="103"/>
      <c r="B40" s="123"/>
      <c r="C40" s="125"/>
      <c r="D40" s="121" t="s">
        <v>93</v>
      </c>
      <c r="E40" s="109" t="s">
        <v>94</v>
      </c>
      <c r="F40" s="115">
        <v>1</v>
      </c>
      <c r="G40" s="109">
        <v>2.25</v>
      </c>
      <c r="H40" s="109">
        <f t="shared" si="1"/>
        <v>2.25</v>
      </c>
      <c r="I40" s="92"/>
    </row>
    <row r="41" s="78" customFormat="1" ht="23.25" customHeight="1" spans="1:9">
      <c r="A41" s="103"/>
      <c r="B41" s="123"/>
      <c r="C41" s="103" t="s">
        <v>95</v>
      </c>
      <c r="D41" s="121" t="s">
        <v>96</v>
      </c>
      <c r="E41" s="109" t="s">
        <v>97</v>
      </c>
      <c r="F41" s="122">
        <v>0.4778</v>
      </c>
      <c r="G41" s="109">
        <v>2.25</v>
      </c>
      <c r="H41" s="109">
        <f t="shared" si="1"/>
        <v>2.25</v>
      </c>
      <c r="I41" s="92"/>
    </row>
    <row r="42" s="78" customFormat="1" ht="23.25" customHeight="1" spans="1:9">
      <c r="A42" s="103"/>
      <c r="B42" s="123"/>
      <c r="C42" s="103"/>
      <c r="D42" s="121" t="s">
        <v>98</v>
      </c>
      <c r="E42" s="109" t="s">
        <v>71</v>
      </c>
      <c r="F42" s="122">
        <v>0.917</v>
      </c>
      <c r="G42" s="109">
        <v>2.25</v>
      </c>
      <c r="H42" s="109">
        <f t="shared" si="1"/>
        <v>2.25</v>
      </c>
      <c r="I42" s="92"/>
    </row>
    <row r="43" s="78" customFormat="1" ht="23.25" customHeight="1" spans="1:9">
      <c r="A43" s="103"/>
      <c r="B43" s="123"/>
      <c r="C43" s="107" t="s">
        <v>99</v>
      </c>
      <c r="D43" s="126" t="s">
        <v>100</v>
      </c>
      <c r="E43" s="103" t="s">
        <v>101</v>
      </c>
      <c r="F43" s="115">
        <v>0</v>
      </c>
      <c r="G43" s="109">
        <v>2.25</v>
      </c>
      <c r="H43" s="109">
        <v>0</v>
      </c>
      <c r="I43" s="92" t="s">
        <v>102</v>
      </c>
    </row>
    <row r="44" s="78" customFormat="1" ht="23.25" customHeight="1" spans="1:9">
      <c r="A44" s="103"/>
      <c r="B44" s="127"/>
      <c r="C44" s="113"/>
      <c r="D44" s="126" t="s">
        <v>103</v>
      </c>
      <c r="E44" s="103" t="s">
        <v>104</v>
      </c>
      <c r="F44" s="115">
        <v>1</v>
      </c>
      <c r="G44" s="109">
        <v>2.25</v>
      </c>
      <c r="H44" s="109">
        <f>G44</f>
        <v>2.25</v>
      </c>
      <c r="I44" s="92"/>
    </row>
    <row r="45" s="78" customFormat="1" ht="23.25" customHeight="1" spans="1:9">
      <c r="A45" s="103"/>
      <c r="B45" s="128" t="s">
        <v>105</v>
      </c>
      <c r="C45" s="116" t="s">
        <v>106</v>
      </c>
      <c r="D45" s="108" t="s">
        <v>107</v>
      </c>
      <c r="E45" s="109" t="s">
        <v>108</v>
      </c>
      <c r="F45" s="115">
        <v>1</v>
      </c>
      <c r="G45" s="109">
        <v>3</v>
      </c>
      <c r="H45" s="109">
        <f>G45</f>
        <v>3</v>
      </c>
      <c r="I45" s="92"/>
    </row>
    <row r="46" s="78" customFormat="1" ht="23.25" customHeight="1" spans="1:9">
      <c r="A46" s="103"/>
      <c r="B46" s="111"/>
      <c r="C46" s="117" t="s">
        <v>109</v>
      </c>
      <c r="D46" s="108" t="s">
        <v>110</v>
      </c>
      <c r="E46" s="109" t="s">
        <v>108</v>
      </c>
      <c r="F46" s="115">
        <v>1</v>
      </c>
      <c r="G46" s="109">
        <v>3</v>
      </c>
      <c r="H46" s="109">
        <f>G46</f>
        <v>3</v>
      </c>
      <c r="I46" s="92"/>
    </row>
    <row r="47" s="78" customFormat="1" ht="23.25" customHeight="1" spans="1:9">
      <c r="A47" s="103"/>
      <c r="B47" s="111"/>
      <c r="C47" s="107" t="s">
        <v>111</v>
      </c>
      <c r="D47" s="129" t="s">
        <v>112</v>
      </c>
      <c r="E47" s="109" t="s">
        <v>108</v>
      </c>
      <c r="F47" s="115">
        <v>1</v>
      </c>
      <c r="G47" s="109">
        <v>3</v>
      </c>
      <c r="H47" s="109">
        <f>G47</f>
        <v>3</v>
      </c>
      <c r="I47" s="92"/>
    </row>
    <row r="48" s="78" customFormat="1" ht="23.25" customHeight="1" spans="1:9">
      <c r="A48" s="103"/>
      <c r="B48" s="103" t="s">
        <v>113</v>
      </c>
      <c r="C48" s="120" t="s">
        <v>114</v>
      </c>
      <c r="D48" s="129" t="s">
        <v>115</v>
      </c>
      <c r="E48" s="103" t="s">
        <v>116</v>
      </c>
      <c r="F48" s="115">
        <v>1</v>
      </c>
      <c r="G48" s="109">
        <v>2.25</v>
      </c>
      <c r="H48" s="109">
        <f>G48</f>
        <v>2.25</v>
      </c>
      <c r="I48" s="92"/>
    </row>
    <row r="49" s="78" customFormat="1" ht="23.25" customHeight="1" spans="1:9">
      <c r="A49" s="88" t="s">
        <v>117</v>
      </c>
      <c r="B49" s="130"/>
      <c r="C49" s="130"/>
      <c r="D49" s="130"/>
      <c r="E49" s="130"/>
      <c r="F49" s="130"/>
      <c r="G49" s="85">
        <f>SUM(G12:G48)+H4</f>
        <v>100</v>
      </c>
      <c r="H49" s="131">
        <f>SUM(H12:H48)+I4</f>
        <v>91.2896673917377</v>
      </c>
      <c r="I49" s="92"/>
    </row>
    <row r="50" s="78" customFormat="1" ht="23.25" customHeight="1" spans="1:9">
      <c r="A50" s="132" t="s">
        <v>118</v>
      </c>
      <c r="B50" s="133"/>
      <c r="C50" s="133"/>
      <c r="D50" s="133"/>
      <c r="E50" s="133"/>
      <c r="F50" s="133"/>
      <c r="G50" s="133"/>
      <c r="H50" s="133"/>
      <c r="I50" s="139"/>
    </row>
    <row r="51" s="78" customFormat="1"/>
    <row r="52" s="78" customFormat="1"/>
    <row r="53" s="78" customFormat="1"/>
    <row r="54" s="78" customFormat="1" ht="14"/>
    <row r="55" s="78" customFormat="1" spans="16376:16378">
      <c r="XEV55" s="79"/>
      <c r="XEW55" s="79"/>
      <c r="XEX55" s="79"/>
    </row>
  </sheetData>
  <mergeCells count="27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49:F49"/>
    <mergeCell ref="A50:I50"/>
    <mergeCell ref="A3:A6"/>
    <mergeCell ref="A7:A10"/>
    <mergeCell ref="A11:A48"/>
    <mergeCell ref="B12:B21"/>
    <mergeCell ref="B22:B44"/>
    <mergeCell ref="B45:B47"/>
    <mergeCell ref="C12:C15"/>
    <mergeCell ref="C16:C17"/>
    <mergeCell ref="C22:C40"/>
    <mergeCell ref="C41:C42"/>
    <mergeCell ref="C43:C44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zoomScale="70" zoomScaleNormal="70" topLeftCell="A6" workbookViewId="0">
      <selection activeCell="B7" sqref="B7"/>
    </sheetView>
  </sheetViews>
  <sheetFormatPr defaultColWidth="9" defaultRowHeight="14"/>
  <cols>
    <col min="1" max="1" width="8.12727272727273" style="34" customWidth="1"/>
    <col min="2" max="2" width="26.2727272727273" customWidth="1"/>
    <col min="3" max="3" width="21.7272727272727" customWidth="1"/>
    <col min="4" max="4" width="12.6272727272727" customWidth="1"/>
    <col min="5" max="6" width="13.2545454545455" customWidth="1"/>
    <col min="7" max="11" width="12.6272727272727" customWidth="1"/>
  </cols>
  <sheetData>
    <row r="1" ht="57" customHeight="1" spans="1:11">
      <c r="A1" s="35" t="s">
        <v>119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="33" customFormat="1" ht="30" customHeight="1" spans="1:11">
      <c r="A2" s="70" t="s">
        <v>120</v>
      </c>
      <c r="B2" s="71" t="s">
        <v>121</v>
      </c>
      <c r="C2" s="72" t="s">
        <v>122</v>
      </c>
      <c r="D2" s="71" t="s">
        <v>123</v>
      </c>
      <c r="E2" s="71"/>
      <c r="F2" s="71"/>
      <c r="G2" s="71"/>
      <c r="H2" s="71"/>
      <c r="I2" s="71"/>
      <c r="J2" s="70" t="s">
        <v>124</v>
      </c>
      <c r="K2" s="70" t="s">
        <v>125</v>
      </c>
    </row>
    <row r="3" s="33" customFormat="1" ht="30" customHeight="1" spans="1:11">
      <c r="A3" s="73"/>
      <c r="B3" s="71"/>
      <c r="C3" s="72"/>
      <c r="D3" s="71" t="s">
        <v>18</v>
      </c>
      <c r="E3" s="71"/>
      <c r="F3" s="71"/>
      <c r="G3" s="71"/>
      <c r="H3" s="71" t="s">
        <v>126</v>
      </c>
      <c r="I3" s="71" t="s">
        <v>127</v>
      </c>
      <c r="J3" s="73"/>
      <c r="K3" s="73"/>
    </row>
    <row r="4" s="33" customFormat="1" ht="30" customHeight="1" spans="1:11">
      <c r="A4" s="74"/>
      <c r="B4" s="71"/>
      <c r="C4" s="72"/>
      <c r="D4" s="72" t="s">
        <v>128</v>
      </c>
      <c r="E4" s="71" t="s">
        <v>129</v>
      </c>
      <c r="F4" s="71" t="s">
        <v>130</v>
      </c>
      <c r="G4" s="71" t="s">
        <v>131</v>
      </c>
      <c r="H4" s="71"/>
      <c r="I4" s="72"/>
      <c r="J4" s="74"/>
      <c r="K4" s="73"/>
    </row>
    <row r="5" ht="30" customHeight="1" spans="1:11">
      <c r="A5" s="44">
        <v>1</v>
      </c>
      <c r="B5" s="45" t="str">
        <f>'省级部门预算项目支出绩效自评表（运维费）'!C2</f>
        <v>法庭运维费</v>
      </c>
      <c r="C5" s="44" t="str">
        <f>'省级部门预算项目支出绩效自评表（运维费）'!C3</f>
        <v>甘肃省高级人民法院</v>
      </c>
      <c r="D5" s="44">
        <f>E5+F5+G5</f>
        <v>43</v>
      </c>
      <c r="E5" s="75">
        <f>'省级部门预算项目支出绩效自评表（运维费）'!E7</f>
        <v>43</v>
      </c>
      <c r="F5" s="75"/>
      <c r="G5" s="75"/>
      <c r="H5" s="44">
        <f>'省级部门预算项目支出绩效自评表（运维费）'!H6</f>
        <v>39.6</v>
      </c>
      <c r="I5" s="76">
        <f>H5/D5</f>
        <v>0.92093023255814</v>
      </c>
      <c r="J5" s="77">
        <f>'省级部门预算项目支出绩效自评表（运维费）'!K22</f>
        <v>99.2093023255814</v>
      </c>
      <c r="K5" s="44"/>
    </row>
    <row r="6" ht="30" customHeight="1" spans="1:11">
      <c r="A6" s="44">
        <v>2</v>
      </c>
      <c r="B6" s="47" t="str">
        <f>'省级部门预算项目支出绩效自评表（业务费）'!C2</f>
        <v>全省法院业务费</v>
      </c>
      <c r="C6" s="47" t="str">
        <f>'省级部门预算项目支出绩效自评表（业务费）'!C3</f>
        <v>甘肃省高级人民法院</v>
      </c>
      <c r="D6" s="44">
        <f>E6+F6+G6</f>
        <v>138</v>
      </c>
      <c r="E6" s="34">
        <f>'省级部门预算项目支出绩效自评表（业务费）'!F6</f>
        <v>138</v>
      </c>
      <c r="F6" s="44"/>
      <c r="G6" s="44"/>
      <c r="H6" s="44">
        <f>'省级部门预算项目支出绩效自评表（业务费）'!H6</f>
        <v>133.23</v>
      </c>
      <c r="I6" s="76">
        <f>H6/D6</f>
        <v>0.965434782608696</v>
      </c>
      <c r="J6" s="77">
        <f>'省级部门预算项目支出绩效自评表（业务费）'!K29</f>
        <v>99.6543478260869</v>
      </c>
      <c r="K6" s="44"/>
    </row>
    <row r="7" ht="30" customHeight="1" spans="1:11">
      <c r="A7" s="44"/>
      <c r="B7" s="47"/>
      <c r="C7" s="47"/>
      <c r="D7" s="47"/>
      <c r="E7" s="31"/>
      <c r="F7" s="31"/>
      <c r="G7" s="31"/>
      <c r="H7" s="31"/>
      <c r="I7" s="31"/>
      <c r="K7" s="31"/>
    </row>
    <row r="8" ht="30" customHeight="1" spans="1:11">
      <c r="A8" s="44"/>
      <c r="B8" s="47"/>
      <c r="C8" s="47"/>
      <c r="D8" s="47"/>
      <c r="E8" s="31"/>
      <c r="F8" s="31"/>
      <c r="G8" s="31"/>
      <c r="H8" s="31"/>
      <c r="I8" s="31"/>
      <c r="J8" s="31"/>
      <c r="K8" s="31"/>
    </row>
    <row r="9" ht="30" customHeight="1" spans="1:11">
      <c r="A9" s="44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ht="30" customHeight="1" spans="1:11">
      <c r="A10" s="44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ht="30" customHeight="1" spans="1:11">
      <c r="A11" s="44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ht="30" customHeight="1" spans="1:11">
      <c r="A12" s="44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ht="30" customHeight="1" spans="1:11">
      <c r="A13" s="44"/>
      <c r="B13" s="47" t="s">
        <v>132</v>
      </c>
      <c r="C13" s="31"/>
      <c r="D13" s="31"/>
      <c r="E13" s="31"/>
      <c r="F13" s="31"/>
      <c r="G13" s="31"/>
      <c r="H13" s="31"/>
      <c r="I13" s="31"/>
      <c r="J13" s="31"/>
      <c r="K13" s="31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70" zoomScaleNormal="70" topLeftCell="A7" workbookViewId="0">
      <selection activeCell="O17" sqref="O17"/>
    </sheetView>
  </sheetViews>
  <sheetFormatPr defaultColWidth="9" defaultRowHeight="14"/>
  <cols>
    <col min="1" max="1" width="5.25454545454545" customWidth="1"/>
    <col min="3" max="3" width="17.1818181818182" customWidth="1"/>
    <col min="5" max="5" width="10.1818181818182" customWidth="1"/>
    <col min="6" max="6" width="0.818181818181818" customWidth="1"/>
    <col min="7" max="7" width="10.8727272727273" customWidth="1"/>
    <col min="8" max="8" width="10.1272727272727" customWidth="1"/>
    <col min="9" max="9" width="6.87272727272727" customWidth="1"/>
    <col min="10" max="10" width="0.872727272727273" customWidth="1"/>
    <col min="11" max="11" width="8" customWidth="1"/>
    <col min="12" max="12" width="1" customWidth="1"/>
    <col min="13" max="13" width="8.27272727272727" customWidth="1"/>
    <col min="14" max="14" width="12.8727272727273" customWidth="1"/>
  </cols>
  <sheetData>
    <row r="1" ht="42" customHeight="1" spans="1:14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121</v>
      </c>
      <c r="B2" s="2"/>
      <c r="C2" s="2" t="s">
        <v>134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122</v>
      </c>
      <c r="B3" s="2"/>
      <c r="C3" s="2" t="s">
        <v>135</v>
      </c>
      <c r="D3" s="2"/>
      <c r="E3" s="2"/>
      <c r="F3" s="2"/>
      <c r="G3" s="2"/>
      <c r="H3" s="2" t="s">
        <v>136</v>
      </c>
      <c r="I3" s="2"/>
      <c r="J3" s="2" t="s">
        <v>15</v>
      </c>
      <c r="K3" s="2"/>
      <c r="L3" s="2"/>
      <c r="M3" s="2"/>
      <c r="N3" s="2"/>
    </row>
    <row r="4" ht="15" customHeight="1" spans="1:14">
      <c r="A4" s="2" t="s">
        <v>123</v>
      </c>
      <c r="B4" s="2"/>
      <c r="C4" s="2"/>
      <c r="D4" s="2"/>
      <c r="E4" s="2" t="s">
        <v>17</v>
      </c>
      <c r="F4" s="2" t="s">
        <v>137</v>
      </c>
      <c r="G4" s="2"/>
      <c r="H4" s="2" t="s">
        <v>138</v>
      </c>
      <c r="I4" s="2"/>
      <c r="J4" s="2" t="s">
        <v>21</v>
      </c>
      <c r="K4" s="2"/>
      <c r="L4" s="2" t="s">
        <v>139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140</v>
      </c>
      <c r="D6" s="4"/>
      <c r="E6" s="2">
        <f>E7</f>
        <v>43</v>
      </c>
      <c r="F6" s="5">
        <f>F7</f>
        <v>43</v>
      </c>
      <c r="G6" s="6"/>
      <c r="H6" s="5">
        <f>H7</f>
        <v>39.6</v>
      </c>
      <c r="I6" s="6"/>
      <c r="J6" s="2">
        <v>10</v>
      </c>
      <c r="K6" s="2"/>
      <c r="L6" s="26">
        <f>H6/F6</f>
        <v>0.92093023255814</v>
      </c>
      <c r="M6" s="26"/>
      <c r="N6" s="27">
        <f>L6*J6</f>
        <v>9.2093023255814</v>
      </c>
    </row>
    <row r="7" ht="15" customHeight="1" spans="1:14">
      <c r="A7" s="2"/>
      <c r="B7" s="2"/>
      <c r="C7" s="2" t="s">
        <v>141</v>
      </c>
      <c r="D7" s="2"/>
      <c r="E7" s="2">
        <v>43</v>
      </c>
      <c r="F7" s="2">
        <v>43</v>
      </c>
      <c r="G7" s="2"/>
      <c r="H7" s="2">
        <v>39.6</v>
      </c>
      <c r="I7" s="2"/>
      <c r="J7" s="2" t="s">
        <v>25</v>
      </c>
      <c r="K7" s="2"/>
      <c r="L7" s="26">
        <f>H7/F7</f>
        <v>0.92093023255814</v>
      </c>
      <c r="M7" s="26"/>
      <c r="N7" s="2" t="s">
        <v>25</v>
      </c>
    </row>
    <row r="8" ht="15" customHeight="1" spans="1:14">
      <c r="A8" s="2"/>
      <c r="B8" s="2"/>
      <c r="C8" s="2" t="s">
        <v>142</v>
      </c>
      <c r="D8" s="2"/>
      <c r="E8" s="2"/>
      <c r="F8" s="2"/>
      <c r="G8" s="2"/>
      <c r="H8" s="2"/>
      <c r="I8" s="2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131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143</v>
      </c>
      <c r="B10" s="2" t="s">
        <v>28</v>
      </c>
      <c r="C10" s="2"/>
      <c r="D10" s="2"/>
      <c r="E10" s="2"/>
      <c r="F10" s="2"/>
      <c r="G10" s="2"/>
      <c r="H10" s="2" t="s">
        <v>144</v>
      </c>
      <c r="I10" s="2"/>
      <c r="J10" s="2"/>
      <c r="K10" s="2"/>
      <c r="L10" s="2"/>
      <c r="M10" s="2"/>
      <c r="N10" s="2"/>
    </row>
    <row r="11" ht="50" customHeight="1" spans="1:14">
      <c r="A11" s="2"/>
      <c r="B11" s="69" t="s">
        <v>145</v>
      </c>
      <c r="C11" s="69"/>
      <c r="D11" s="69"/>
      <c r="E11" s="69"/>
      <c r="F11" s="69"/>
      <c r="G11" s="69"/>
      <c r="H11" s="69" t="s">
        <v>146</v>
      </c>
      <c r="I11" s="69"/>
      <c r="J11" s="69"/>
      <c r="K11" s="69"/>
      <c r="L11" s="69"/>
      <c r="M11" s="69"/>
      <c r="N11" s="69"/>
    </row>
    <row r="12" ht="18.95" customHeight="1" spans="1:14">
      <c r="A12" s="52" t="s">
        <v>147</v>
      </c>
      <c r="B12" s="53" t="s">
        <v>37</v>
      </c>
      <c r="C12" s="53" t="s">
        <v>38</v>
      </c>
      <c r="D12" s="53" t="s">
        <v>39</v>
      </c>
      <c r="E12" s="53"/>
      <c r="F12" s="53"/>
      <c r="G12" s="53" t="s">
        <v>40</v>
      </c>
      <c r="H12" s="53" t="s">
        <v>41</v>
      </c>
      <c r="I12" s="53" t="s">
        <v>21</v>
      </c>
      <c r="J12" s="53"/>
      <c r="K12" s="53" t="s">
        <v>22</v>
      </c>
      <c r="L12" s="53"/>
      <c r="M12" s="53" t="s">
        <v>42</v>
      </c>
      <c r="N12" s="53"/>
    </row>
    <row r="13" ht="15" customHeight="1" spans="1:14">
      <c r="A13" s="52"/>
      <c r="B13" s="53" t="s">
        <v>148</v>
      </c>
      <c r="C13" s="53" t="s">
        <v>149</v>
      </c>
      <c r="D13" s="54" t="s">
        <v>150</v>
      </c>
      <c r="E13" s="54"/>
      <c r="F13" s="54"/>
      <c r="G13" s="55" t="s">
        <v>151</v>
      </c>
      <c r="H13" s="53" t="s">
        <v>152</v>
      </c>
      <c r="I13" s="53">
        <v>8.35</v>
      </c>
      <c r="J13" s="53"/>
      <c r="K13" s="53">
        <f>I13</f>
        <v>8.35</v>
      </c>
      <c r="L13" s="53"/>
      <c r="M13" s="53"/>
      <c r="N13" s="53"/>
    </row>
    <row r="14" ht="15" customHeight="1" spans="1:14">
      <c r="A14" s="52"/>
      <c r="B14" s="53"/>
      <c r="C14" s="53"/>
      <c r="D14" s="54" t="s">
        <v>153</v>
      </c>
      <c r="E14" s="54"/>
      <c r="F14" s="54"/>
      <c r="G14" s="55" t="s">
        <v>46</v>
      </c>
      <c r="H14" s="56">
        <v>1</v>
      </c>
      <c r="I14" s="53">
        <v>8.33</v>
      </c>
      <c r="J14" s="53"/>
      <c r="K14" s="53">
        <f t="shared" ref="K14:K21" si="0">I14</f>
        <v>8.33</v>
      </c>
      <c r="L14" s="53"/>
      <c r="M14" s="53"/>
      <c r="N14" s="53"/>
    </row>
    <row r="15" ht="15" customHeight="1" spans="1:14">
      <c r="A15" s="52"/>
      <c r="B15" s="53"/>
      <c r="C15" s="53" t="s">
        <v>154</v>
      </c>
      <c r="D15" s="54" t="s">
        <v>155</v>
      </c>
      <c r="E15" s="54"/>
      <c r="F15" s="54"/>
      <c r="G15" s="55" t="s">
        <v>46</v>
      </c>
      <c r="H15" s="56">
        <v>1</v>
      </c>
      <c r="I15" s="53">
        <v>8.33</v>
      </c>
      <c r="J15" s="53"/>
      <c r="K15" s="53">
        <f t="shared" si="0"/>
        <v>8.33</v>
      </c>
      <c r="L15" s="53"/>
      <c r="M15" s="53"/>
      <c r="N15" s="53"/>
    </row>
    <row r="16" ht="15" customHeight="1" spans="1:14">
      <c r="A16" s="52"/>
      <c r="B16" s="53"/>
      <c r="C16" s="53"/>
      <c r="D16" s="54" t="s">
        <v>156</v>
      </c>
      <c r="E16" s="54"/>
      <c r="F16" s="54"/>
      <c r="G16" s="55" t="s">
        <v>46</v>
      </c>
      <c r="H16" s="56">
        <v>1</v>
      </c>
      <c r="I16" s="53">
        <v>8.33</v>
      </c>
      <c r="J16" s="53"/>
      <c r="K16" s="53">
        <f t="shared" si="0"/>
        <v>8.33</v>
      </c>
      <c r="L16" s="53"/>
      <c r="M16" s="53"/>
      <c r="N16" s="53"/>
    </row>
    <row r="17" ht="15" customHeight="1" spans="1:14">
      <c r="A17" s="52"/>
      <c r="B17" s="53"/>
      <c r="C17" s="53" t="s">
        <v>157</v>
      </c>
      <c r="D17" s="60" t="s">
        <v>158</v>
      </c>
      <c r="E17" s="60"/>
      <c r="F17" s="60"/>
      <c r="G17" s="55" t="s">
        <v>89</v>
      </c>
      <c r="H17" s="56">
        <v>1</v>
      </c>
      <c r="I17" s="53">
        <v>8.33</v>
      </c>
      <c r="J17" s="53"/>
      <c r="K17" s="53">
        <f t="shared" si="0"/>
        <v>8.33</v>
      </c>
      <c r="L17" s="53"/>
      <c r="M17" s="53"/>
      <c r="N17" s="53"/>
    </row>
    <row r="18" ht="15" customHeight="1" spans="1:14">
      <c r="A18" s="52"/>
      <c r="B18" s="53"/>
      <c r="C18" s="53" t="s">
        <v>159</v>
      </c>
      <c r="D18" s="60" t="s">
        <v>160</v>
      </c>
      <c r="E18" s="60"/>
      <c r="F18" s="60"/>
      <c r="G18" s="55" t="s">
        <v>94</v>
      </c>
      <c r="H18" s="56">
        <v>1</v>
      </c>
      <c r="I18" s="53">
        <v>8.33</v>
      </c>
      <c r="J18" s="53"/>
      <c r="K18" s="53">
        <f t="shared" si="0"/>
        <v>8.33</v>
      </c>
      <c r="L18" s="53"/>
      <c r="M18" s="53"/>
      <c r="N18" s="53"/>
    </row>
    <row r="19" ht="15" customHeight="1" spans="1:14">
      <c r="A19" s="52"/>
      <c r="B19" s="53" t="s">
        <v>161</v>
      </c>
      <c r="C19" s="53" t="s">
        <v>162</v>
      </c>
      <c r="D19" s="60" t="s">
        <v>163</v>
      </c>
      <c r="E19" s="60"/>
      <c r="F19" s="60"/>
      <c r="G19" s="55" t="s">
        <v>164</v>
      </c>
      <c r="H19" s="56">
        <v>1</v>
      </c>
      <c r="I19" s="53">
        <v>15</v>
      </c>
      <c r="J19" s="53"/>
      <c r="K19" s="53">
        <f t="shared" si="0"/>
        <v>15</v>
      </c>
      <c r="L19" s="53"/>
      <c r="M19" s="53"/>
      <c r="N19" s="53"/>
    </row>
    <row r="20" ht="15" customHeight="1" spans="1:14">
      <c r="A20" s="52"/>
      <c r="B20" s="53"/>
      <c r="C20" s="53" t="s">
        <v>165</v>
      </c>
      <c r="D20" s="60" t="s">
        <v>166</v>
      </c>
      <c r="E20" s="60"/>
      <c r="F20" s="60"/>
      <c r="G20" s="55" t="s">
        <v>57</v>
      </c>
      <c r="H20" s="56">
        <v>1</v>
      </c>
      <c r="I20" s="53">
        <v>15</v>
      </c>
      <c r="J20" s="53"/>
      <c r="K20" s="53">
        <f t="shared" si="0"/>
        <v>15</v>
      </c>
      <c r="L20" s="53"/>
      <c r="M20" s="53"/>
      <c r="N20" s="53"/>
    </row>
    <row r="21" ht="15" customHeight="1" spans="1:14">
      <c r="A21" s="52"/>
      <c r="B21" s="53" t="s">
        <v>167</v>
      </c>
      <c r="C21" s="53" t="s">
        <v>168</v>
      </c>
      <c r="D21" s="60" t="s">
        <v>169</v>
      </c>
      <c r="E21" s="60"/>
      <c r="F21" s="60"/>
      <c r="G21" s="55" t="s">
        <v>170</v>
      </c>
      <c r="H21" s="56">
        <v>0.95</v>
      </c>
      <c r="I21" s="53">
        <v>10</v>
      </c>
      <c r="J21" s="53"/>
      <c r="K21" s="53">
        <f t="shared" si="0"/>
        <v>10</v>
      </c>
      <c r="L21" s="53"/>
      <c r="M21" s="53"/>
      <c r="N21" s="53"/>
    </row>
    <row r="22" ht="15" customHeight="1" spans="1:14">
      <c r="A22" s="64" t="s">
        <v>171</v>
      </c>
      <c r="B22" s="64"/>
      <c r="C22" s="64"/>
      <c r="D22" s="64"/>
      <c r="E22" s="64"/>
      <c r="F22" s="64"/>
      <c r="G22" s="64"/>
      <c r="H22" s="64"/>
      <c r="I22" s="64">
        <f>SUM(I13:J21)+J6</f>
        <v>100</v>
      </c>
      <c r="J22" s="64"/>
      <c r="K22" s="67">
        <f>SUM(K13:L21)+N6</f>
        <v>99.2093023255814</v>
      </c>
      <c r="L22" s="67"/>
      <c r="M22" s="68"/>
      <c r="N22" s="68"/>
    </row>
    <row r="23" spans="1:14">
      <c r="A23" s="23" t="s">
        <v>172</v>
      </c>
      <c r="B23" s="24" t="s">
        <v>104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32"/>
    </row>
    <row r="24" ht="15.95" customHeight="1"/>
  </sheetData>
  <mergeCells count="9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10:A11"/>
    <mergeCell ref="A12:A21"/>
    <mergeCell ref="B13:B18"/>
    <mergeCell ref="B19:B20"/>
    <mergeCell ref="C13:C14"/>
    <mergeCell ref="C15:C1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85" zoomScaleNormal="85" topLeftCell="A18" workbookViewId="0">
      <selection activeCell="N31" sqref="N31"/>
    </sheetView>
  </sheetViews>
  <sheetFormatPr defaultColWidth="9" defaultRowHeight="14"/>
  <cols>
    <col min="1" max="1" width="5.25454545454545" customWidth="1"/>
    <col min="3" max="3" width="12.4" customWidth="1"/>
    <col min="5" max="5" width="12.3727272727273" customWidth="1"/>
    <col min="6" max="6" width="2.37272727272727" customWidth="1"/>
    <col min="7" max="7" width="10.8727272727273" customWidth="1"/>
    <col min="8" max="8" width="10.1272727272727" customWidth="1"/>
    <col min="9" max="9" width="6.87272727272727" customWidth="1"/>
    <col min="10" max="10" width="0.872727272727273" customWidth="1"/>
    <col min="11" max="11" width="8" customWidth="1"/>
    <col min="12" max="12" width="1" customWidth="1"/>
    <col min="13" max="13" width="6.87272727272727" customWidth="1"/>
    <col min="14" max="14" width="12.8727272727273" customWidth="1"/>
  </cols>
  <sheetData>
    <row r="1" ht="42" customHeight="1" spans="1:14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121</v>
      </c>
      <c r="B2" s="2"/>
      <c r="C2" s="2" t="s">
        <v>173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122</v>
      </c>
      <c r="B3" s="2"/>
      <c r="C3" s="2" t="s">
        <v>135</v>
      </c>
      <c r="D3" s="2"/>
      <c r="E3" s="2"/>
      <c r="F3" s="2"/>
      <c r="G3" s="2"/>
      <c r="H3" s="2" t="s">
        <v>136</v>
      </c>
      <c r="I3" s="2"/>
      <c r="J3" s="2" t="s">
        <v>15</v>
      </c>
      <c r="K3" s="2"/>
      <c r="L3" s="2"/>
      <c r="M3" s="2"/>
      <c r="N3" s="2"/>
    </row>
    <row r="4" ht="15" customHeight="1" spans="1:14">
      <c r="A4" s="2" t="s">
        <v>123</v>
      </c>
      <c r="B4" s="2"/>
      <c r="C4" s="2"/>
      <c r="D4" s="2"/>
      <c r="E4" s="2" t="s">
        <v>17</v>
      </c>
      <c r="F4" s="2" t="s">
        <v>137</v>
      </c>
      <c r="G4" s="2"/>
      <c r="H4" s="2" t="s">
        <v>138</v>
      </c>
      <c r="I4" s="2"/>
      <c r="J4" s="2" t="s">
        <v>21</v>
      </c>
      <c r="K4" s="2"/>
      <c r="L4" s="2" t="s">
        <v>139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140</v>
      </c>
      <c r="D6" s="4"/>
      <c r="E6" s="2">
        <f>E7</f>
        <v>138</v>
      </c>
      <c r="F6" s="2">
        <f>F7</f>
        <v>138</v>
      </c>
      <c r="G6" s="2"/>
      <c r="H6" s="2">
        <f>H7</f>
        <v>133.23</v>
      </c>
      <c r="I6" s="2"/>
      <c r="J6" s="2">
        <v>10</v>
      </c>
      <c r="K6" s="2"/>
      <c r="L6" s="26">
        <f>H6/F6</f>
        <v>0.965434782608696</v>
      </c>
      <c r="M6" s="26"/>
      <c r="N6" s="27">
        <f>J6*L6</f>
        <v>9.65434782608695</v>
      </c>
    </row>
    <row r="7" ht="15" customHeight="1" spans="1:14">
      <c r="A7" s="2"/>
      <c r="B7" s="2"/>
      <c r="C7" s="2" t="s">
        <v>141</v>
      </c>
      <c r="D7" s="2"/>
      <c r="E7" s="2">
        <v>138</v>
      </c>
      <c r="F7" s="2">
        <v>138</v>
      </c>
      <c r="G7" s="2"/>
      <c r="H7" s="2">
        <v>133.23</v>
      </c>
      <c r="I7" s="2"/>
      <c r="J7" s="2" t="s">
        <v>25</v>
      </c>
      <c r="K7" s="2"/>
      <c r="L7" s="26">
        <f>H7/F7</f>
        <v>0.965434782608696</v>
      </c>
      <c r="M7" s="26"/>
      <c r="N7" s="2" t="s">
        <v>25</v>
      </c>
    </row>
    <row r="8" ht="15" customHeight="1" spans="1:14">
      <c r="A8" s="2"/>
      <c r="B8" s="2"/>
      <c r="C8" s="2" t="s">
        <v>142</v>
      </c>
      <c r="D8" s="2"/>
      <c r="E8" s="2"/>
      <c r="F8" s="2"/>
      <c r="G8" s="2"/>
      <c r="H8" s="2"/>
      <c r="I8" s="2"/>
      <c r="J8" s="2" t="s">
        <v>25</v>
      </c>
      <c r="K8" s="2"/>
      <c r="L8" s="65"/>
      <c r="M8" s="65"/>
      <c r="N8" s="2" t="s">
        <v>25</v>
      </c>
    </row>
    <row r="9" ht="15" customHeight="1" spans="1:14">
      <c r="A9" s="2"/>
      <c r="B9" s="2"/>
      <c r="C9" s="2" t="s">
        <v>131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143</v>
      </c>
      <c r="B10" s="2" t="s">
        <v>28</v>
      </c>
      <c r="C10" s="2"/>
      <c r="D10" s="2"/>
      <c r="E10" s="2"/>
      <c r="F10" s="2"/>
      <c r="G10" s="2"/>
      <c r="H10" s="2" t="s">
        <v>144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145</v>
      </c>
      <c r="C11" s="2"/>
      <c r="D11" s="2"/>
      <c r="E11" s="2"/>
      <c r="F11" s="2"/>
      <c r="G11" s="2"/>
      <c r="H11" s="2" t="s">
        <v>174</v>
      </c>
      <c r="I11" s="2"/>
      <c r="J11" s="2"/>
      <c r="K11" s="2"/>
      <c r="L11" s="2"/>
      <c r="M11" s="2"/>
      <c r="N11" s="2"/>
    </row>
    <row r="12" ht="18.95" customHeight="1" spans="1:14">
      <c r="A12" s="52" t="s">
        <v>147</v>
      </c>
      <c r="B12" s="53" t="s">
        <v>37</v>
      </c>
      <c r="C12" s="53" t="s">
        <v>38</v>
      </c>
      <c r="D12" s="53" t="s">
        <v>39</v>
      </c>
      <c r="E12" s="53"/>
      <c r="F12" s="53"/>
      <c r="G12" s="53" t="s">
        <v>40</v>
      </c>
      <c r="H12" s="53" t="s">
        <v>41</v>
      </c>
      <c r="I12" s="53" t="s">
        <v>21</v>
      </c>
      <c r="J12" s="53"/>
      <c r="K12" s="53" t="s">
        <v>22</v>
      </c>
      <c r="L12" s="53"/>
      <c r="M12" s="53" t="s">
        <v>42</v>
      </c>
      <c r="N12" s="53"/>
    </row>
    <row r="13" ht="15" customHeight="1" spans="1:14">
      <c r="A13" s="52"/>
      <c r="B13" s="53" t="s">
        <v>148</v>
      </c>
      <c r="C13" s="53" t="s">
        <v>149</v>
      </c>
      <c r="D13" s="54" t="s">
        <v>175</v>
      </c>
      <c r="E13" s="54"/>
      <c r="F13" s="54"/>
      <c r="G13" s="55" t="s">
        <v>46</v>
      </c>
      <c r="H13" s="56">
        <v>1</v>
      </c>
      <c r="I13" s="53">
        <v>5</v>
      </c>
      <c r="J13" s="53"/>
      <c r="K13" s="53">
        <f>I13</f>
        <v>5</v>
      </c>
      <c r="L13" s="53"/>
      <c r="M13" s="53"/>
      <c r="N13" s="53"/>
    </row>
    <row r="14" ht="15" customHeight="1" spans="1:14">
      <c r="A14" s="52"/>
      <c r="B14" s="53"/>
      <c r="C14" s="53"/>
      <c r="D14" s="54" t="s">
        <v>176</v>
      </c>
      <c r="E14" s="54"/>
      <c r="F14" s="54"/>
      <c r="G14" s="55" t="s">
        <v>46</v>
      </c>
      <c r="H14" s="56">
        <v>1</v>
      </c>
      <c r="I14" s="53">
        <v>5</v>
      </c>
      <c r="J14" s="53"/>
      <c r="K14" s="53">
        <f t="shared" ref="K14:K28" si="0">I14</f>
        <v>5</v>
      </c>
      <c r="L14" s="53"/>
      <c r="M14" s="53"/>
      <c r="N14" s="53"/>
    </row>
    <row r="15" ht="15" customHeight="1" spans="1:14">
      <c r="A15" s="52"/>
      <c r="B15" s="53"/>
      <c r="C15" s="53"/>
      <c r="D15" s="54" t="s">
        <v>177</v>
      </c>
      <c r="E15" s="54"/>
      <c r="F15" s="54"/>
      <c r="G15" s="57" t="s">
        <v>178</v>
      </c>
      <c r="H15" s="58">
        <v>0.8546</v>
      </c>
      <c r="I15" s="53">
        <v>5</v>
      </c>
      <c r="J15" s="53"/>
      <c r="K15" s="53">
        <f t="shared" si="0"/>
        <v>5</v>
      </c>
      <c r="L15" s="53"/>
      <c r="M15" s="53"/>
      <c r="N15" s="53"/>
    </row>
    <row r="16" ht="15" customHeight="1" spans="1:14">
      <c r="A16" s="52"/>
      <c r="B16" s="53"/>
      <c r="C16" s="53" t="s">
        <v>154</v>
      </c>
      <c r="D16" s="54" t="s">
        <v>179</v>
      </c>
      <c r="E16" s="54"/>
      <c r="F16" s="54"/>
      <c r="G16" s="57" t="s">
        <v>46</v>
      </c>
      <c r="H16" s="56">
        <v>1</v>
      </c>
      <c r="I16" s="53">
        <v>5</v>
      </c>
      <c r="J16" s="53"/>
      <c r="K16" s="53">
        <f t="shared" si="0"/>
        <v>5</v>
      </c>
      <c r="L16" s="53"/>
      <c r="M16" s="53"/>
      <c r="N16" s="53"/>
    </row>
    <row r="17" ht="15" customHeight="1" spans="1:14">
      <c r="A17" s="52"/>
      <c r="B17" s="53"/>
      <c r="C17" s="53"/>
      <c r="D17" s="54" t="s">
        <v>180</v>
      </c>
      <c r="E17" s="54"/>
      <c r="F17" s="54"/>
      <c r="G17" s="55" t="s">
        <v>181</v>
      </c>
      <c r="H17" s="56">
        <v>1</v>
      </c>
      <c r="I17" s="53">
        <v>5</v>
      </c>
      <c r="J17" s="53"/>
      <c r="K17" s="53">
        <f t="shared" si="0"/>
        <v>5</v>
      </c>
      <c r="L17" s="53"/>
      <c r="M17" s="53"/>
      <c r="N17" s="53"/>
    </row>
    <row r="18" ht="15" customHeight="1" spans="1:14">
      <c r="A18" s="52"/>
      <c r="B18" s="53"/>
      <c r="C18" s="53"/>
      <c r="D18" s="54" t="s">
        <v>182</v>
      </c>
      <c r="E18" s="54"/>
      <c r="F18" s="54"/>
      <c r="G18" s="57" t="s">
        <v>178</v>
      </c>
      <c r="H18" s="58">
        <v>0.9062</v>
      </c>
      <c r="I18" s="66">
        <v>5</v>
      </c>
      <c r="J18" s="66"/>
      <c r="K18" s="66">
        <v>5</v>
      </c>
      <c r="L18" s="66"/>
      <c r="M18" s="53"/>
      <c r="N18" s="53"/>
    </row>
    <row r="19" ht="15" customHeight="1" spans="1:14">
      <c r="A19" s="52"/>
      <c r="B19" s="53"/>
      <c r="C19" s="53" t="s">
        <v>157</v>
      </c>
      <c r="D19" s="54" t="s">
        <v>183</v>
      </c>
      <c r="E19" s="54"/>
      <c r="F19" s="54"/>
      <c r="G19" s="57" t="s">
        <v>89</v>
      </c>
      <c r="H19" s="59">
        <v>1</v>
      </c>
      <c r="I19" s="66">
        <v>5</v>
      </c>
      <c r="J19" s="66"/>
      <c r="K19" s="66">
        <f t="shared" si="0"/>
        <v>5</v>
      </c>
      <c r="L19" s="66"/>
      <c r="M19" s="53"/>
      <c r="N19" s="53"/>
    </row>
    <row r="20" ht="15" customHeight="1" spans="1:14">
      <c r="A20" s="52"/>
      <c r="B20" s="53"/>
      <c r="C20" s="53"/>
      <c r="D20" s="54" t="s">
        <v>184</v>
      </c>
      <c r="E20" s="54"/>
      <c r="F20" s="54"/>
      <c r="G20" s="57" t="s">
        <v>89</v>
      </c>
      <c r="H20" s="59">
        <v>1</v>
      </c>
      <c r="I20" s="66">
        <v>5</v>
      </c>
      <c r="J20" s="66"/>
      <c r="K20" s="66">
        <f t="shared" si="0"/>
        <v>5</v>
      </c>
      <c r="L20" s="66"/>
      <c r="M20" s="53"/>
      <c r="N20" s="53"/>
    </row>
    <row r="21" ht="15" customHeight="1" spans="1:14">
      <c r="A21" s="52"/>
      <c r="B21" s="53"/>
      <c r="C21" s="53"/>
      <c r="D21" s="54" t="s">
        <v>185</v>
      </c>
      <c r="E21" s="54"/>
      <c r="F21" s="54"/>
      <c r="G21" s="57" t="s">
        <v>178</v>
      </c>
      <c r="H21" s="59">
        <v>1</v>
      </c>
      <c r="I21" s="66">
        <v>5</v>
      </c>
      <c r="J21" s="66"/>
      <c r="K21" s="66">
        <f t="shared" si="0"/>
        <v>5</v>
      </c>
      <c r="L21" s="66"/>
      <c r="M21" s="53"/>
      <c r="N21" s="53"/>
    </row>
    <row r="22" ht="15" customHeight="1" spans="1:14">
      <c r="A22" s="52"/>
      <c r="B22" s="53"/>
      <c r="C22" s="53" t="s">
        <v>159</v>
      </c>
      <c r="D22" s="60" t="s">
        <v>160</v>
      </c>
      <c r="E22" s="60"/>
      <c r="F22" s="60"/>
      <c r="G22" s="57" t="s">
        <v>94</v>
      </c>
      <c r="H22" s="59">
        <v>1</v>
      </c>
      <c r="I22" s="66">
        <v>5</v>
      </c>
      <c r="J22" s="66"/>
      <c r="K22" s="66">
        <f t="shared" si="0"/>
        <v>5</v>
      </c>
      <c r="L22" s="66"/>
      <c r="M22" s="53"/>
      <c r="N22" s="53"/>
    </row>
    <row r="23" ht="15" customHeight="1" spans="1:14">
      <c r="A23" s="52"/>
      <c r="B23" s="61" t="s">
        <v>161</v>
      </c>
      <c r="C23" s="53" t="s">
        <v>162</v>
      </c>
      <c r="D23" s="54" t="s">
        <v>186</v>
      </c>
      <c r="E23" s="54"/>
      <c r="F23" s="54"/>
      <c r="G23" s="57" t="s">
        <v>97</v>
      </c>
      <c r="H23" s="58">
        <v>0.4778</v>
      </c>
      <c r="I23" s="66">
        <v>7.5</v>
      </c>
      <c r="J23" s="66"/>
      <c r="K23" s="66">
        <f t="shared" si="0"/>
        <v>7.5</v>
      </c>
      <c r="L23" s="66"/>
      <c r="M23" s="53"/>
      <c r="N23" s="53"/>
    </row>
    <row r="24" ht="15" customHeight="1" spans="1:14">
      <c r="A24" s="52"/>
      <c r="B24" s="62"/>
      <c r="C24" s="53"/>
      <c r="D24" s="54" t="s">
        <v>187</v>
      </c>
      <c r="E24" s="54"/>
      <c r="F24" s="54"/>
      <c r="G24" s="57" t="s">
        <v>164</v>
      </c>
      <c r="H24" s="59">
        <v>1</v>
      </c>
      <c r="I24" s="66">
        <v>7.5</v>
      </c>
      <c r="J24" s="66"/>
      <c r="K24" s="66">
        <f t="shared" si="0"/>
        <v>7.5</v>
      </c>
      <c r="L24" s="66"/>
      <c r="M24" s="66"/>
      <c r="N24" s="66"/>
    </row>
    <row r="25" ht="15" customHeight="1" spans="1:14">
      <c r="A25" s="52"/>
      <c r="B25" s="62"/>
      <c r="C25" s="53" t="s">
        <v>165</v>
      </c>
      <c r="D25" s="54" t="s">
        <v>188</v>
      </c>
      <c r="E25" s="54"/>
      <c r="F25" s="54"/>
      <c r="G25" s="57" t="s">
        <v>57</v>
      </c>
      <c r="H25" s="59">
        <v>1</v>
      </c>
      <c r="I25" s="66">
        <v>7.5</v>
      </c>
      <c r="J25" s="66"/>
      <c r="K25" s="66">
        <f t="shared" si="0"/>
        <v>7.5</v>
      </c>
      <c r="L25" s="66"/>
      <c r="M25" s="66"/>
      <c r="N25" s="66"/>
    </row>
    <row r="26" ht="15" customHeight="1" spans="1:14">
      <c r="A26" s="52"/>
      <c r="B26" s="63"/>
      <c r="C26" s="53"/>
      <c r="D26" s="54" t="s">
        <v>189</v>
      </c>
      <c r="E26" s="54"/>
      <c r="F26" s="54"/>
      <c r="G26" s="57" t="s">
        <v>57</v>
      </c>
      <c r="H26" s="59">
        <v>1</v>
      </c>
      <c r="I26" s="66">
        <v>7.5</v>
      </c>
      <c r="J26" s="66"/>
      <c r="K26" s="66">
        <f t="shared" si="0"/>
        <v>7.5</v>
      </c>
      <c r="L26" s="66"/>
      <c r="M26" s="66"/>
      <c r="N26" s="66"/>
    </row>
    <row r="27" ht="15" customHeight="1" spans="1:14">
      <c r="A27" s="52"/>
      <c r="B27" s="53" t="s">
        <v>167</v>
      </c>
      <c r="C27" s="53" t="s">
        <v>168</v>
      </c>
      <c r="D27" s="54" t="s">
        <v>190</v>
      </c>
      <c r="E27" s="54"/>
      <c r="F27" s="54"/>
      <c r="G27" s="55" t="s">
        <v>116</v>
      </c>
      <c r="H27" s="56">
        <v>0.88</v>
      </c>
      <c r="I27" s="53">
        <v>5</v>
      </c>
      <c r="J27" s="53"/>
      <c r="K27" s="53">
        <f t="shared" si="0"/>
        <v>5</v>
      </c>
      <c r="L27" s="53"/>
      <c r="M27" s="53"/>
      <c r="N27" s="53"/>
    </row>
    <row r="28" ht="15" customHeight="1" spans="1:14">
      <c r="A28" s="52"/>
      <c r="B28" s="53"/>
      <c r="C28" s="53"/>
      <c r="D28" s="54" t="s">
        <v>169</v>
      </c>
      <c r="E28" s="54"/>
      <c r="F28" s="54"/>
      <c r="G28" s="55" t="s">
        <v>178</v>
      </c>
      <c r="H28" s="56">
        <v>0.95</v>
      </c>
      <c r="I28" s="53">
        <v>5</v>
      </c>
      <c r="J28" s="53"/>
      <c r="K28" s="53">
        <f t="shared" si="0"/>
        <v>5</v>
      </c>
      <c r="L28" s="53"/>
      <c r="M28" s="53"/>
      <c r="N28" s="53"/>
    </row>
    <row r="29" ht="15" customHeight="1" spans="1:14">
      <c r="A29" s="64" t="s">
        <v>171</v>
      </c>
      <c r="B29" s="64"/>
      <c r="C29" s="64"/>
      <c r="D29" s="64"/>
      <c r="E29" s="64"/>
      <c r="F29" s="64"/>
      <c r="G29" s="64"/>
      <c r="H29" s="64"/>
      <c r="I29" s="64">
        <f>SUM(I13:I28)+J6</f>
        <v>100</v>
      </c>
      <c r="J29" s="64"/>
      <c r="K29" s="67">
        <f>SUM(K13:K28)+N6</f>
        <v>99.6543478260869</v>
      </c>
      <c r="L29" s="67"/>
      <c r="M29" s="68"/>
      <c r="N29" s="68"/>
    </row>
    <row r="30" spans="1:14">
      <c r="A30" s="23" t="s">
        <v>172</v>
      </c>
      <c r="B30" s="24" t="s">
        <v>104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32"/>
    </row>
    <row r="31" customFormat="1" ht="15.95" customHeight="1"/>
  </sheetData>
  <mergeCells count="12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10:A11"/>
    <mergeCell ref="A12:A28"/>
    <mergeCell ref="B13:B22"/>
    <mergeCell ref="B23:B26"/>
    <mergeCell ref="B27:B28"/>
    <mergeCell ref="C13:C15"/>
    <mergeCell ref="C16:C18"/>
    <mergeCell ref="C19:C21"/>
    <mergeCell ref="C23:C24"/>
    <mergeCell ref="C25:C26"/>
    <mergeCell ref="C27:C2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55" zoomScaleNormal="55" workbookViewId="0">
      <selection activeCell="W12" sqref="W12"/>
    </sheetView>
  </sheetViews>
  <sheetFormatPr defaultColWidth="9" defaultRowHeight="14"/>
  <cols>
    <col min="1" max="1" width="5.75454545454545" style="34" customWidth="1"/>
    <col min="2" max="2" width="23" customWidth="1"/>
    <col min="3" max="3" width="18.1272727272727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35" t="s">
        <v>191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="33" customFormat="1" ht="30" customHeight="1" spans="1:12">
      <c r="A2" s="36" t="s">
        <v>120</v>
      </c>
      <c r="B2" s="37" t="s">
        <v>192</v>
      </c>
      <c r="C2" s="38" t="s">
        <v>122</v>
      </c>
      <c r="D2" s="39" t="s">
        <v>193</v>
      </c>
      <c r="E2" s="40"/>
      <c r="F2" s="40"/>
      <c r="G2" s="40"/>
      <c r="H2" s="40"/>
      <c r="I2" s="40"/>
      <c r="J2" s="42"/>
      <c r="K2" s="36" t="s">
        <v>124</v>
      </c>
      <c r="L2" s="36" t="s">
        <v>125</v>
      </c>
    </row>
    <row r="3" s="33" customFormat="1" ht="30" customHeight="1" spans="1:12">
      <c r="A3" s="41"/>
      <c r="B3" s="37"/>
      <c r="C3" s="38"/>
      <c r="D3" s="39" t="s">
        <v>18</v>
      </c>
      <c r="E3" s="40"/>
      <c r="F3" s="40"/>
      <c r="G3" s="40"/>
      <c r="H3" s="42"/>
      <c r="I3" s="48" t="s">
        <v>126</v>
      </c>
      <c r="J3" s="48" t="s">
        <v>127</v>
      </c>
      <c r="K3" s="41"/>
      <c r="L3" s="41"/>
    </row>
    <row r="4" s="33" customFormat="1" ht="30" customHeight="1" spans="1:12">
      <c r="A4" s="43"/>
      <c r="B4" s="37"/>
      <c r="C4" s="38"/>
      <c r="D4" s="38" t="s">
        <v>128</v>
      </c>
      <c r="E4" s="37" t="s">
        <v>194</v>
      </c>
      <c r="F4" s="37" t="s">
        <v>195</v>
      </c>
      <c r="G4" s="37" t="s">
        <v>196</v>
      </c>
      <c r="H4" s="37" t="s">
        <v>197</v>
      </c>
      <c r="I4" s="49"/>
      <c r="J4" s="43"/>
      <c r="K4" s="43"/>
      <c r="L4" s="41"/>
    </row>
    <row r="5" ht="30" customHeight="1" spans="1:12">
      <c r="A5" s="44">
        <v>1</v>
      </c>
      <c r="B5" s="45" t="str">
        <f>'省对市县转移支付绩效自评表（中央政法转移支付资金）'!C2</f>
        <v>中央政法转移支付资金</v>
      </c>
      <c r="C5" t="str">
        <f>'省对市县转移支付绩效自评表（中央政法转移支付资金）'!C3</f>
        <v>甘肃省高级人民法院</v>
      </c>
      <c r="D5" s="46">
        <f>E5+F5+G5+H5</f>
        <v>300</v>
      </c>
      <c r="E5" s="31">
        <f>'省对市县转移支付绩效自评表（中央政法转移支付资金）'!F7</f>
        <v>300</v>
      </c>
      <c r="F5" s="31"/>
      <c r="G5" s="31"/>
      <c r="H5" s="31"/>
      <c r="I5" s="31">
        <f>'省对市县转移支付绩效自评表（中央政法转移支付资金）'!H6</f>
        <v>243.53</v>
      </c>
      <c r="J5" s="50">
        <f>I5/D5</f>
        <v>0.811766666666667</v>
      </c>
      <c r="K5" s="51">
        <f>'省对市县转移支付绩效自评表（中央政法转移支付资金）'!K30</f>
        <v>91.5076666666667</v>
      </c>
      <c r="L5" s="31"/>
    </row>
    <row r="6" ht="30" customHeight="1" spans="1:12">
      <c r="A6" s="44"/>
      <c r="B6" s="45"/>
      <c r="C6" s="47"/>
      <c r="D6" s="31"/>
      <c r="E6" s="31"/>
      <c r="F6" s="31"/>
      <c r="G6" s="31"/>
      <c r="H6" s="31"/>
      <c r="I6" s="31"/>
      <c r="J6" s="31"/>
      <c r="K6" s="31"/>
      <c r="L6" s="31"/>
    </row>
    <row r="7" ht="30" customHeight="1" spans="1:12">
      <c r="A7" s="44"/>
      <c r="B7" s="45"/>
      <c r="C7" s="47"/>
      <c r="D7" s="31"/>
      <c r="E7" s="31"/>
      <c r="F7" s="31"/>
      <c r="G7" s="31"/>
      <c r="H7" s="31"/>
      <c r="I7" s="31"/>
      <c r="J7" s="31"/>
      <c r="K7" s="31"/>
      <c r="L7" s="31"/>
    </row>
    <row r="8" ht="30" customHeight="1" spans="1:12">
      <c r="A8" s="44"/>
      <c r="B8" s="47"/>
      <c r="C8" s="47"/>
      <c r="D8" s="31"/>
      <c r="E8" s="31"/>
      <c r="F8" s="31"/>
      <c r="G8" s="31"/>
      <c r="H8" s="31"/>
      <c r="I8" s="31"/>
      <c r="J8" s="31"/>
      <c r="K8" s="31"/>
      <c r="L8" s="31"/>
    </row>
    <row r="9" ht="30" customHeight="1" spans="1:12">
      <c r="A9" s="44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ht="30" customHeight="1" spans="1:12">
      <c r="A10" s="4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ht="30" customHeight="1" spans="1:12">
      <c r="A11" s="44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ht="30" customHeight="1" spans="1:12">
      <c r="A12" s="44"/>
      <c r="B12" s="47" t="s">
        <v>132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85" zoomScaleNormal="85" topLeftCell="A24" workbookViewId="0">
      <selection activeCell="M44" sqref="M44"/>
    </sheetView>
  </sheetViews>
  <sheetFormatPr defaultColWidth="9" defaultRowHeight="14"/>
  <cols>
    <col min="1" max="1" width="5.25454545454545" customWidth="1"/>
    <col min="3" max="3" width="11.6636363636364" customWidth="1"/>
    <col min="5" max="5" width="11.6272727272727" customWidth="1"/>
    <col min="6" max="6" width="6.25454545454545" customWidth="1"/>
    <col min="7" max="7" width="10.8727272727273" customWidth="1"/>
    <col min="8" max="8" width="10" customWidth="1"/>
    <col min="9" max="9" width="4.62727272727273" customWidth="1"/>
    <col min="10" max="10" width="3.25454545454545" customWidth="1"/>
    <col min="11" max="11" width="6.2545454545454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192</v>
      </c>
      <c r="B2" s="2"/>
      <c r="C2" s="2" t="s">
        <v>199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200</v>
      </c>
      <c r="B3" s="2"/>
      <c r="C3" s="2" t="s">
        <v>135</v>
      </c>
      <c r="D3" s="2"/>
      <c r="E3" s="2"/>
      <c r="F3" s="2"/>
      <c r="G3" s="2"/>
      <c r="H3" s="3" t="s">
        <v>136</v>
      </c>
      <c r="I3" s="3"/>
      <c r="J3" s="2" t="s">
        <v>15</v>
      </c>
      <c r="K3" s="2"/>
      <c r="L3" s="2"/>
      <c r="M3" s="2"/>
      <c r="N3" s="2"/>
    </row>
    <row r="4" ht="15" customHeight="1" spans="1:14">
      <c r="A4" s="2" t="s">
        <v>123</v>
      </c>
      <c r="B4" s="2"/>
      <c r="C4" s="2"/>
      <c r="D4" s="2"/>
      <c r="E4" s="2" t="s">
        <v>17</v>
      </c>
      <c r="F4" s="2" t="s">
        <v>137</v>
      </c>
      <c r="G4" s="2"/>
      <c r="H4" s="2" t="s">
        <v>138</v>
      </c>
      <c r="I4" s="2"/>
      <c r="J4" s="2" t="s">
        <v>21</v>
      </c>
      <c r="K4" s="2"/>
      <c r="L4" s="2" t="s">
        <v>139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140</v>
      </c>
      <c r="D6" s="4"/>
      <c r="E6" s="2">
        <f>E7+E8+E9+E10</f>
        <v>280</v>
      </c>
      <c r="F6" s="5">
        <f>F7+F8+F9+F10</f>
        <v>300</v>
      </c>
      <c r="G6" s="6"/>
      <c r="H6" s="5">
        <f>H7+H8+H9+H10</f>
        <v>243.53</v>
      </c>
      <c r="I6" s="6"/>
      <c r="J6" s="2">
        <v>10</v>
      </c>
      <c r="K6" s="2"/>
      <c r="L6" s="26">
        <f>H6/F6</f>
        <v>0.811766666666667</v>
      </c>
      <c r="M6" s="26"/>
      <c r="N6" s="27">
        <f>L6*J6</f>
        <v>8.11766666666667</v>
      </c>
    </row>
    <row r="7" ht="15" customHeight="1" spans="1:14">
      <c r="A7" s="2"/>
      <c r="B7" s="2"/>
      <c r="C7" s="2" t="s">
        <v>201</v>
      </c>
      <c r="D7" s="2"/>
      <c r="E7" s="2">
        <v>280</v>
      </c>
      <c r="F7" s="2">
        <v>300</v>
      </c>
      <c r="G7" s="2"/>
      <c r="H7" s="2">
        <v>243.53</v>
      </c>
      <c r="I7" s="2"/>
      <c r="J7" s="2" t="s">
        <v>25</v>
      </c>
      <c r="K7" s="2"/>
      <c r="L7" s="2"/>
      <c r="M7" s="2"/>
      <c r="N7" s="2" t="s">
        <v>25</v>
      </c>
    </row>
    <row r="8" ht="15" customHeight="1" spans="1:14">
      <c r="A8" s="2"/>
      <c r="B8" s="2"/>
      <c r="C8" s="5" t="s">
        <v>202</v>
      </c>
      <c r="D8" s="6"/>
      <c r="E8" s="2"/>
      <c r="F8" s="5"/>
      <c r="G8" s="6"/>
      <c r="H8" s="5"/>
      <c r="I8" s="6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203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/>
      <c r="B10" s="2"/>
      <c r="C10" s="2" t="s">
        <v>204</v>
      </c>
      <c r="D10" s="2"/>
      <c r="E10" s="2"/>
      <c r="F10" s="2"/>
      <c r="G10" s="2"/>
      <c r="H10" s="2"/>
      <c r="I10" s="2"/>
      <c r="J10" s="2" t="s">
        <v>25</v>
      </c>
      <c r="K10" s="2"/>
      <c r="L10" s="2"/>
      <c r="M10" s="2"/>
      <c r="N10" s="2" t="s">
        <v>25</v>
      </c>
    </row>
    <row r="11" ht="15" customHeight="1" spans="1:14">
      <c r="A11" s="2" t="s">
        <v>143</v>
      </c>
      <c r="B11" s="2" t="s">
        <v>28</v>
      </c>
      <c r="C11" s="2"/>
      <c r="D11" s="2"/>
      <c r="E11" s="2"/>
      <c r="F11" s="2"/>
      <c r="G11" s="2"/>
      <c r="H11" s="2" t="s">
        <v>144</v>
      </c>
      <c r="I11" s="2"/>
      <c r="J11" s="2"/>
      <c r="K11" s="2"/>
      <c r="L11" s="2"/>
      <c r="M11" s="2"/>
      <c r="N11" s="2"/>
    </row>
    <row r="12" ht="42" customHeight="1" spans="1:14">
      <c r="A12" s="2"/>
      <c r="B12" s="2" t="s">
        <v>145</v>
      </c>
      <c r="C12" s="2"/>
      <c r="D12" s="2"/>
      <c r="E12" s="2"/>
      <c r="F12" s="2"/>
      <c r="G12" s="2"/>
      <c r="H12" s="2" t="s">
        <v>205</v>
      </c>
      <c r="I12" s="2"/>
      <c r="J12" s="2"/>
      <c r="K12" s="2"/>
      <c r="L12" s="2"/>
      <c r="M12" s="2"/>
      <c r="N12" s="2"/>
    </row>
    <row r="13" ht="30.95" customHeight="1" spans="1:14">
      <c r="A13" s="7" t="s">
        <v>147</v>
      </c>
      <c r="B13" s="2" t="s">
        <v>37</v>
      </c>
      <c r="C13" s="2" t="s">
        <v>38</v>
      </c>
      <c r="D13" s="2" t="s">
        <v>39</v>
      </c>
      <c r="E13" s="2"/>
      <c r="F13" s="2"/>
      <c r="G13" s="2" t="s">
        <v>40</v>
      </c>
      <c r="H13" s="2" t="s">
        <v>41</v>
      </c>
      <c r="I13" s="2" t="s">
        <v>21</v>
      </c>
      <c r="J13" s="2"/>
      <c r="K13" s="2" t="s">
        <v>22</v>
      </c>
      <c r="L13" s="2"/>
      <c r="M13" s="2" t="s">
        <v>42</v>
      </c>
      <c r="N13" s="2"/>
    </row>
    <row r="14" ht="15" customHeight="1" spans="1:14">
      <c r="A14" s="7"/>
      <c r="B14" s="2" t="s">
        <v>148</v>
      </c>
      <c r="C14" s="2" t="s">
        <v>149</v>
      </c>
      <c r="D14" s="8" t="s">
        <v>176</v>
      </c>
      <c r="E14" s="8"/>
      <c r="F14" s="8"/>
      <c r="G14" s="9" t="s">
        <v>46</v>
      </c>
      <c r="H14" s="10">
        <v>1</v>
      </c>
      <c r="I14" s="2">
        <v>5</v>
      </c>
      <c r="J14" s="2"/>
      <c r="K14" s="2">
        <f>I14</f>
        <v>5</v>
      </c>
      <c r="L14" s="2"/>
      <c r="M14" s="2"/>
      <c r="N14" s="2"/>
    </row>
    <row r="15" ht="15" customHeight="1" spans="1:14">
      <c r="A15" s="7"/>
      <c r="B15" s="2"/>
      <c r="C15" s="2"/>
      <c r="D15" s="8" t="s">
        <v>175</v>
      </c>
      <c r="E15" s="8"/>
      <c r="F15" s="8"/>
      <c r="G15" s="9" t="s">
        <v>206</v>
      </c>
      <c r="H15" s="10">
        <v>1</v>
      </c>
      <c r="I15" s="2">
        <v>5</v>
      </c>
      <c r="J15" s="2"/>
      <c r="K15" s="2">
        <f>I15</f>
        <v>5</v>
      </c>
      <c r="L15" s="2"/>
      <c r="M15" s="2"/>
      <c r="N15" s="2"/>
    </row>
    <row r="16" ht="15" customHeight="1" spans="1:14">
      <c r="A16" s="7"/>
      <c r="B16" s="2"/>
      <c r="C16" s="2"/>
      <c r="D16" s="8" t="s">
        <v>177</v>
      </c>
      <c r="E16" s="8"/>
      <c r="F16" s="8"/>
      <c r="G16" s="9" t="s">
        <v>178</v>
      </c>
      <c r="H16" s="11">
        <v>0.8546</v>
      </c>
      <c r="I16" s="2">
        <v>5</v>
      </c>
      <c r="J16" s="2"/>
      <c r="K16" s="2">
        <v>5</v>
      </c>
      <c r="L16" s="2"/>
      <c r="M16" s="2"/>
      <c r="N16" s="2"/>
    </row>
    <row r="17" ht="15" customHeight="1" spans="1:14">
      <c r="A17" s="7"/>
      <c r="B17" s="2"/>
      <c r="C17" s="2" t="s">
        <v>154</v>
      </c>
      <c r="D17" s="8" t="s">
        <v>179</v>
      </c>
      <c r="E17" s="8"/>
      <c r="F17" s="8"/>
      <c r="G17" s="9" t="s">
        <v>46</v>
      </c>
      <c r="H17" s="10">
        <v>1</v>
      </c>
      <c r="I17" s="2">
        <v>5</v>
      </c>
      <c r="J17" s="2"/>
      <c r="K17" s="2">
        <v>5</v>
      </c>
      <c r="L17" s="2"/>
      <c r="M17" s="2"/>
      <c r="N17" s="2"/>
    </row>
    <row r="18" ht="15" customHeight="1" spans="1:14">
      <c r="A18" s="7"/>
      <c r="B18" s="2"/>
      <c r="C18" s="2"/>
      <c r="D18" s="8" t="s">
        <v>180</v>
      </c>
      <c r="E18" s="8"/>
      <c r="F18" s="8"/>
      <c r="G18" s="9" t="s">
        <v>46</v>
      </c>
      <c r="H18" s="10">
        <v>1</v>
      </c>
      <c r="I18" s="2">
        <v>5</v>
      </c>
      <c r="J18" s="2"/>
      <c r="K18" s="2">
        <v>5</v>
      </c>
      <c r="L18" s="2"/>
      <c r="M18" s="2"/>
      <c r="N18" s="2"/>
    </row>
    <row r="19" ht="15" customHeight="1" spans="1:14">
      <c r="A19" s="7"/>
      <c r="B19" s="2"/>
      <c r="C19" s="2"/>
      <c r="D19" s="8" t="s">
        <v>182</v>
      </c>
      <c r="E19" s="8"/>
      <c r="F19" s="8"/>
      <c r="G19" s="9" t="s">
        <v>71</v>
      </c>
      <c r="H19" s="11">
        <v>0.9062</v>
      </c>
      <c r="I19" s="2">
        <v>5</v>
      </c>
      <c r="J19" s="2"/>
      <c r="K19" s="2">
        <v>5</v>
      </c>
      <c r="L19" s="2"/>
      <c r="M19" s="2"/>
      <c r="N19" s="2"/>
    </row>
    <row r="20" ht="15" customHeight="1" spans="1:14">
      <c r="A20" s="7"/>
      <c r="B20" s="2"/>
      <c r="C20" s="2" t="s">
        <v>157</v>
      </c>
      <c r="D20" s="8" t="s">
        <v>183</v>
      </c>
      <c r="E20" s="8"/>
      <c r="F20" s="8"/>
      <c r="G20" s="12" t="s">
        <v>89</v>
      </c>
      <c r="H20" s="10">
        <v>1</v>
      </c>
      <c r="I20" s="28">
        <v>5</v>
      </c>
      <c r="J20" s="28"/>
      <c r="K20" s="2">
        <v>5</v>
      </c>
      <c r="L20" s="2"/>
      <c r="M20" s="2"/>
      <c r="N20" s="2"/>
    </row>
    <row r="21" ht="15" customHeight="1" spans="1:14">
      <c r="A21" s="7"/>
      <c r="B21" s="2"/>
      <c r="C21" s="2"/>
      <c r="D21" s="8" t="s">
        <v>184</v>
      </c>
      <c r="E21" s="8"/>
      <c r="F21" s="8"/>
      <c r="G21" s="12" t="s">
        <v>89</v>
      </c>
      <c r="H21" s="10">
        <v>1</v>
      </c>
      <c r="I21" s="28">
        <v>5</v>
      </c>
      <c r="J21" s="28"/>
      <c r="K21" s="2">
        <v>5</v>
      </c>
      <c r="L21" s="2"/>
      <c r="M21" s="2"/>
      <c r="N21" s="2"/>
    </row>
    <row r="22" ht="15" customHeight="1" spans="1:14">
      <c r="A22" s="7"/>
      <c r="B22" s="2"/>
      <c r="C22" s="2"/>
      <c r="D22" s="8" t="s">
        <v>185</v>
      </c>
      <c r="E22" s="8"/>
      <c r="F22" s="8"/>
      <c r="G22" s="12" t="s">
        <v>71</v>
      </c>
      <c r="H22" s="13">
        <v>1</v>
      </c>
      <c r="I22" s="28">
        <v>5</v>
      </c>
      <c r="J22" s="28"/>
      <c r="K22" s="2">
        <f>I22</f>
        <v>5</v>
      </c>
      <c r="L22" s="2"/>
      <c r="M22" s="2"/>
      <c r="N22" s="2"/>
    </row>
    <row r="23" ht="15" customHeight="1" spans="1:14">
      <c r="A23" s="7"/>
      <c r="B23" s="2"/>
      <c r="C23" s="2" t="s">
        <v>159</v>
      </c>
      <c r="D23" s="14" t="s">
        <v>160</v>
      </c>
      <c r="E23" s="14"/>
      <c r="F23" s="14"/>
      <c r="G23" s="12" t="s">
        <v>94</v>
      </c>
      <c r="H23" s="10">
        <v>1</v>
      </c>
      <c r="I23" s="28">
        <v>5</v>
      </c>
      <c r="J23" s="28"/>
      <c r="K23" s="2">
        <v>5</v>
      </c>
      <c r="L23" s="2"/>
      <c r="M23" s="2"/>
      <c r="N23" s="2"/>
    </row>
    <row r="24" ht="15" customHeight="1" spans="1:14">
      <c r="A24" s="7"/>
      <c r="B24" s="15" t="s">
        <v>161</v>
      </c>
      <c r="C24" s="2" t="s">
        <v>162</v>
      </c>
      <c r="D24" s="8" t="s">
        <v>187</v>
      </c>
      <c r="E24" s="8"/>
      <c r="F24" s="8"/>
      <c r="G24" s="9" t="s">
        <v>164</v>
      </c>
      <c r="H24" s="10">
        <v>1</v>
      </c>
      <c r="I24" s="2">
        <v>7.5</v>
      </c>
      <c r="J24" s="2"/>
      <c r="K24" s="2">
        <f t="shared" ref="K24:K29" si="0">I24</f>
        <v>7.5</v>
      </c>
      <c r="L24" s="2"/>
      <c r="M24" s="2"/>
      <c r="N24" s="2"/>
    </row>
    <row r="25" ht="15" customHeight="1" spans="1:14">
      <c r="A25" s="7"/>
      <c r="B25" s="16"/>
      <c r="C25" s="2"/>
      <c r="D25" s="8" t="s">
        <v>186</v>
      </c>
      <c r="E25" s="8"/>
      <c r="F25" s="8"/>
      <c r="G25" s="12" t="s">
        <v>207</v>
      </c>
      <c r="H25" s="17">
        <v>0.4778</v>
      </c>
      <c r="I25" s="2">
        <v>7.5</v>
      </c>
      <c r="J25" s="2"/>
      <c r="K25" s="2">
        <v>0.89</v>
      </c>
      <c r="L25" s="2"/>
      <c r="M25" s="2" t="s">
        <v>208</v>
      </c>
      <c r="N25" s="2"/>
    </row>
    <row r="26" ht="15" customHeight="1" spans="1:14">
      <c r="A26" s="7"/>
      <c r="B26" s="16"/>
      <c r="C26" s="2" t="s">
        <v>165</v>
      </c>
      <c r="D26" s="8" t="s">
        <v>188</v>
      </c>
      <c r="E26" s="8"/>
      <c r="F26" s="8"/>
      <c r="G26" s="12" t="s">
        <v>57</v>
      </c>
      <c r="H26" s="10">
        <v>1</v>
      </c>
      <c r="I26" s="2">
        <v>7.5</v>
      </c>
      <c r="J26" s="2"/>
      <c r="K26" s="2">
        <f t="shared" si="0"/>
        <v>7.5</v>
      </c>
      <c r="L26" s="2"/>
      <c r="M26" s="2"/>
      <c r="N26" s="2"/>
    </row>
    <row r="27" ht="15" customHeight="1" spans="1:14">
      <c r="A27" s="7"/>
      <c r="B27" s="18"/>
      <c r="C27" s="2"/>
      <c r="D27" s="8" t="s">
        <v>189</v>
      </c>
      <c r="E27" s="8"/>
      <c r="F27" s="8"/>
      <c r="G27" s="9" t="s">
        <v>57</v>
      </c>
      <c r="H27" s="10">
        <v>1</v>
      </c>
      <c r="I27" s="2">
        <v>7.5</v>
      </c>
      <c r="J27" s="2"/>
      <c r="K27" s="2">
        <f t="shared" si="0"/>
        <v>7.5</v>
      </c>
      <c r="L27" s="2"/>
      <c r="M27" s="2"/>
      <c r="N27" s="2"/>
    </row>
    <row r="28" ht="15" customHeight="1" spans="1:14">
      <c r="A28" s="7"/>
      <c r="B28" s="2" t="s">
        <v>167</v>
      </c>
      <c r="C28" s="2" t="s">
        <v>168</v>
      </c>
      <c r="D28" s="8" t="s">
        <v>115</v>
      </c>
      <c r="E28" s="8"/>
      <c r="F28" s="8"/>
      <c r="G28" s="9" t="s">
        <v>116</v>
      </c>
      <c r="H28" s="10">
        <v>0.88</v>
      </c>
      <c r="I28" s="2">
        <v>5</v>
      </c>
      <c r="J28" s="2"/>
      <c r="K28" s="2">
        <f t="shared" si="0"/>
        <v>5</v>
      </c>
      <c r="L28" s="2"/>
      <c r="M28" s="2"/>
      <c r="N28" s="2"/>
    </row>
    <row r="29" ht="15" customHeight="1" spans="1:14">
      <c r="A29" s="7"/>
      <c r="B29" s="2"/>
      <c r="C29" s="2"/>
      <c r="D29" s="8" t="s">
        <v>169</v>
      </c>
      <c r="E29" s="8"/>
      <c r="F29" s="8"/>
      <c r="G29" s="9" t="s">
        <v>71</v>
      </c>
      <c r="H29" s="10">
        <v>0.95</v>
      </c>
      <c r="I29" s="2">
        <v>5</v>
      </c>
      <c r="J29" s="2"/>
      <c r="K29" s="2">
        <f t="shared" si="0"/>
        <v>5</v>
      </c>
      <c r="L29" s="2"/>
      <c r="M29" s="2"/>
      <c r="N29" s="2"/>
    </row>
    <row r="30" ht="15" customHeight="1" spans="1:14">
      <c r="A30" s="19" t="s">
        <v>171</v>
      </c>
      <c r="B30" s="20"/>
      <c r="C30" s="20"/>
      <c r="D30" s="20"/>
      <c r="E30" s="20"/>
      <c r="F30" s="20"/>
      <c r="G30" s="21"/>
      <c r="H30" s="22"/>
      <c r="I30" s="29">
        <f>SUM(I14:J29)+J6</f>
        <v>100</v>
      </c>
      <c r="J30" s="29"/>
      <c r="K30" s="30">
        <f>SUM(K14:L29)+N6</f>
        <v>91.5076666666667</v>
      </c>
      <c r="L30" s="30"/>
      <c r="M30" s="31"/>
      <c r="N30" s="31"/>
    </row>
    <row r="31" spans="1:14">
      <c r="A31" s="23" t="s">
        <v>172</v>
      </c>
      <c r="B31" s="24" t="s">
        <v>104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32"/>
    </row>
  </sheetData>
  <mergeCells count="12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G30"/>
    <mergeCell ref="I30:J30"/>
    <mergeCell ref="K30:L30"/>
    <mergeCell ref="M30:N30"/>
    <mergeCell ref="B31:N31"/>
    <mergeCell ref="A11:A12"/>
    <mergeCell ref="A13:A29"/>
    <mergeCell ref="B14:B23"/>
    <mergeCell ref="B24:B27"/>
    <mergeCell ref="B28:B29"/>
    <mergeCell ref="C14:C16"/>
    <mergeCell ref="C17:C19"/>
    <mergeCell ref="C20:C22"/>
    <mergeCell ref="C24:C25"/>
    <mergeCell ref="C26:C27"/>
    <mergeCell ref="C28:C29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省级部门预算项目支出绩效自评表（运维费）</vt:lpstr>
      <vt:lpstr>省级部门预算项目支出绩效自评表（业务费）</vt:lpstr>
      <vt:lpstr>省对市县转移支付绩效自评结果汇总表</vt:lpstr>
      <vt:lpstr>省对市县转移支付绩效自评表（中央政法转移支付资金）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文档存本地丢失不负责</cp:lastModifiedBy>
  <dcterms:created xsi:type="dcterms:W3CDTF">2018-12-06T00:45:00Z</dcterms:created>
  <cp:lastPrinted>2020-03-13T02:25:00Z</cp:lastPrinted>
  <dcterms:modified xsi:type="dcterms:W3CDTF">2023-04-02T17:07:00Z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710E2EC7B25446499B7D4CDEDEE125F5</vt:lpwstr>
  </property>
</Properties>
</file>