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640" windowHeight="9240" tabRatio="899" firstSheet="4" activeTab="7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" sheetId="2" r:id="rId5"/>
    <sheet name="法庭运维费" sheetId="13" state="hidden" r:id="rId6"/>
    <sheet name="省对市县转移支付绩效自评结果汇总表" sheetId="6" r:id="rId7"/>
    <sheet name="中央政法转移支付资金" sheetId="3" r:id="rId8"/>
  </sheets>
  <calcPr calcId="144525"/>
</workbook>
</file>

<file path=xl/sharedStrings.xml><?xml version="1.0" encoding="utf-8"?>
<sst xmlns="http://schemas.openxmlformats.org/spreadsheetml/2006/main" count="457" uniqueCount="250">
  <si>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</si>
  <si>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编报部门（单位公章）：临夏州中级人民法院</t>
  </si>
  <si>
    <t xml:space="preserve">                                 编报日期：2023年2月22日</t>
  </si>
  <si>
    <t xml:space="preserve">                                 联系人及电话：马瑞龙 09306225017</t>
  </si>
  <si>
    <t>2022年度省级预算执行情况绩效单位自评报表目录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</si>
  <si>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</si>
  <si>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</si>
  <si>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</si>
  <si>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</si>
  <si>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>四、省对市县转移支付支出绩效自评结果汇总表</t>
  </si>
  <si>
    <t xml:space="preserve">  1.中央政法转移支付资金绩效自评表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</si>
  <si>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临夏州中级人民法院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</si>
  <si>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</si>
  <si>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临夏州中级人民法院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</si>
  <si>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</si>
  <si>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</si>
  <si>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</si>
  <si>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</si>
  <si>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</si>
  <si>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</si>
  <si>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</si>
  <si>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</si>
  <si>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</si>
  <si>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</si>
  <si>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</si>
  <si>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</si>
  <si>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</si>
  <si>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</si>
  <si>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目标1：聚焦政治引领，在培根铸魂中夯实绝对忠诚思想根基。</t>
  </si>
  <si>
    <t>坚持不懈强化习近平新时代中国特色社会主义思想理论武装，学深悟透习近平法治思想。党组领学促学，把学习宣传贯彻党的二十大精神，习近平总书记重要讲话指示精神作为“第一议题”，精心打造线上线下双平台。开展政治轮训2350人次，举办“深刻领悟‘两个确立’决定性意义，坚决做到‘两个维护’”和学习贯彻党的二十大精神读书学习班，不断提高政治判断力、政治领悟力、政治执行力，切实把党的二十大报告中提出的新思想、新观点、新使命、新任务贯彻落实到工作全过程、各环节，确保中央、省州委和上级法院决策部署落地落实、见行见效。</t>
  </si>
  <si>
    <t>目标2：聚焦中心大局，在护航经济高质量发展中优化司法服务</t>
  </si>
  <si>
    <t>目标2：始终胸怀“国之大者”，完整准确全面贯彻新发展理念，紧盯打造“五个区”、建设“六个临夏”奋斗目标,坚持州委中心工作推进到哪里，司法服务保障就跟进到哪里</t>
  </si>
  <si>
    <t>目标3：聚焦主责主业，在公正高效执法办案中展现司法担当</t>
  </si>
  <si>
    <t>目标3：贯彻总体国家安全观，立足审判职能，统筹发展和安全，切实履行维护国家安全、社会安定、人民安宁的重大责任。审结刑事案件1200件，判处罪犯1112人。坚决捍卫国家政治安全，严厉打击煽动颠覆国家政权、涉邪教等犯罪。守好群众“生命线”，审结故意杀人、故意伤害、强奸等侵犯公民人身权利、民主权利犯罪案件265件，重大责任事故、危险驾驶等危害公共安全犯罪案件193件，危害食品药品安全犯罪案件2件。护好群众“钱袋子”，审结抢劫、盗窃、诈骗等侵财型犯罪案件229件，非法吸收公众存款、集资诈骗、电信诈骗等犯罪案件16件，挽回群众损失198万元。深入推进反腐败斗争，审结贪污贿赂、渎职犯罪案件7件。坚决打好禁毒人民战争，审结毒品犯罪案件225件。组织召开法检监减刑假释工作联席会，规范减刑假释案件办理程序，对401名罪犯裁定减刑。审结涉黑恶案件2件50人，判处财产刑110.5万元，已执行到位71.9万元。1个集体和4名个人获得全省扫黑除恶专项斗争先进表彰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</si>
  <si>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</si>
  <si>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</si>
  <si>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</si>
  <si>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</si>
  <si>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</si>
  <si>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</si>
  <si>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</si>
  <si>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</si>
  <si>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</si>
  <si>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</si>
  <si>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</si>
  <si>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项目支出预算执行率</t>
  </si>
  <si>
    <t>≤95%</t>
  </si>
  <si>
    <t>偏差原因：疫情影响项目支出减少改进措施：不断加强审判体系和能力现代化建设，提高资金支付率</t>
  </si>
  <si>
    <t>“三公经费”控制率</t>
  </si>
  <si>
    <t>偏差原因：由于将年度指标值设置为定性目标导致扣分。改进措施：加强绩效管理，提高绩效目标编制的科学性、准确性。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</si>
  <si>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</si>
  <si>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</si>
  <si>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</si>
  <si>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</si>
  <si>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</si>
  <si>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</si>
  <si>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</si>
  <si>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</si>
  <si>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</si>
  <si>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</si>
  <si>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</si>
  <si>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</si>
  <si>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</si>
  <si>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</si>
  <si>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</si>
  <si>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收案数</t>
  </si>
  <si>
    <t>&gt;=1500件</t>
  </si>
  <si>
    <t>结案率（%）</t>
  </si>
  <si>
    <t>&gt;=95%</t>
  </si>
  <si>
    <t>偏差原因：部分案件较为复杂，疫情和案多人少矛盾叠加，今年审判工作效率相应受到影响。改进措施：采用化部门联动机制、推行执行繁简分流建设、加大仲裁裁决执行力度等方式，提高案件结案率。</t>
  </si>
  <si>
    <t>执行率</t>
  </si>
  <si>
    <t>&gt;=90%</t>
  </si>
  <si>
    <t>部门效果目标</t>
  </si>
  <si>
    <t>经济效益指标</t>
  </si>
  <si>
    <t>节约经济增长成本</t>
  </si>
  <si>
    <t>社会效益指标</t>
  </si>
  <si>
    <t>维护社会稳定</t>
  </si>
  <si>
    <t>生态效益指标</t>
  </si>
  <si>
    <t>提高民众环保意识</t>
  </si>
  <si>
    <t>社会影响</t>
  </si>
  <si>
    <t>单位获奖情况</t>
  </si>
  <si>
    <t>≥1次</t>
  </si>
  <si>
    <t>违法违纪情况</t>
  </si>
  <si>
    <t>=0</t>
  </si>
  <si>
    <t>能力建设</t>
  </si>
  <si>
    <t>长效管理</t>
  </si>
  <si>
    <t>中期规划建设完备程度</t>
  </si>
  <si>
    <t>完备</t>
  </si>
  <si>
    <t>人力资源建设</t>
  </si>
  <si>
    <t>党建工作开展规律性</t>
  </si>
  <si>
    <t>规律（100%）</t>
  </si>
  <si>
    <t>信息化管理覆盖率</t>
  </si>
  <si>
    <t>=94%</t>
  </si>
  <si>
    <t>档案管理</t>
  </si>
  <si>
    <t>人员培训机制完备性</t>
  </si>
  <si>
    <t>完备（100%）</t>
  </si>
  <si>
    <t>档案管理完备性</t>
  </si>
  <si>
    <t>服务对象满意度</t>
  </si>
  <si>
    <t>内部员工满意度</t>
  </si>
  <si>
    <t>干警满意度</t>
  </si>
  <si>
    <t>当事人满意度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</si>
  <si>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</si>
  <si>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</si>
  <si>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</si>
  <si>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</si>
  <si>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</si>
  <si>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</si>
  <si>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</si>
  <si>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</si>
  <si>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</si>
  <si>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</si>
  <si>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</si>
  <si>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</si>
  <si>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</si>
  <si>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</si>
  <si>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</si>
  <si>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</si>
  <si>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</si>
  <si>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</t>
  </si>
  <si>
    <t>甘肃省高级人民法院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</si>
  <si>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</si>
  <si>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临夏州中级人民法院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</si>
  <si>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</si>
  <si>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实施单位</t>
  </si>
  <si>
    <t>全年预算数</t>
  </si>
  <si>
    <t>全年执行数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</si>
  <si>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</si>
  <si>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</si>
  <si>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</si>
  <si>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</si>
  <si>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</si>
  <si>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</si>
  <si>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合理使用法院业务费，保障审判工作的良好运转，保证当年案件审判优质高效完成案件执结率达到（90）%、法定审限内结案率达到（90）%，确保全年审判工作顺利进行。</t>
  </si>
  <si>
    <t>合理使用法院业务费，保障了审判工作的良好运转，保证当年案件审判优质高效完成案件执结率达到90%、法定审限内结案率达到90%，确保全年审判工作顺利进行。</t>
  </si>
  <si>
    <t>绩效指标</t>
  </si>
  <si>
    <t>产出指标</t>
  </si>
  <si>
    <t>数量指标</t>
  </si>
  <si>
    <t>结案数</t>
  </si>
  <si>
    <t>偏差原因：因为受疫情影响，无法全力开展工作。
改进措施：不回避、不遮掩，紧紧依靠党的领导，采取有力措施，努力加以解决。全力加强结案进度。</t>
  </si>
  <si>
    <t>2355</t>
  </si>
  <si>
    <t>质量指标</t>
  </si>
  <si>
    <t>再审审查率</t>
  </si>
  <si>
    <t>&lt;=20%</t>
  </si>
  <si>
    <t>执行案件执结率</t>
  </si>
  <si>
    <t>&gt;=88%</t>
  </si>
  <si>
    <t>案件庭审直播公开率</t>
  </si>
  <si>
    <t>&gt;=20%</t>
  </si>
  <si>
    <t>法定审限内结案率</t>
  </si>
  <si>
    <t>一审案件服判息诉率</t>
  </si>
  <si>
    <t>&gt;=25%</t>
  </si>
  <si>
    <t>偏差原因：由于将年度实际完成值大于130%导致反向扣分。改进措施：加强绩效管理，提高绩效目标编制的科学性、准确性。</t>
  </si>
  <si>
    <t>当庭宣判率</t>
  </si>
  <si>
    <t>&gt;=15%</t>
  </si>
  <si>
    <t>时效指标</t>
  </si>
  <si>
    <t>审判案件工作完成及时性</t>
  </si>
  <si>
    <t>及时</t>
  </si>
  <si>
    <t>受理案件工作完成及时性</t>
  </si>
  <si>
    <t>成本指标</t>
  </si>
  <si>
    <t>成本控制情况</t>
  </si>
  <si>
    <t>在预算范围内</t>
  </si>
  <si>
    <t>效益指标</t>
  </si>
  <si>
    <t>挽回群众经济损失效果</t>
  </si>
  <si>
    <t>明显</t>
  </si>
  <si>
    <t>民事案件调解撤诉率</t>
  </si>
  <si>
    <t>&gt;=12%</t>
  </si>
  <si>
    <t>当场登记立案率</t>
  </si>
  <si>
    <t>保障社会公平正义有效性</t>
  </si>
  <si>
    <t>有效</t>
  </si>
  <si>
    <t>打击生态犯罪，维护生态秩序</t>
  </si>
  <si>
    <t>有效维护</t>
  </si>
  <si>
    <t>可持续影响指标</t>
  </si>
  <si>
    <t>案件审判管理机制健全性</t>
  </si>
  <si>
    <t>法院各部门间信息共享机制健全性</t>
  </si>
  <si>
    <t>满意度指标</t>
  </si>
  <si>
    <t>服务对象满意度指标</t>
  </si>
  <si>
    <t>法院工作人员满意度</t>
  </si>
  <si>
    <t>人民群众满意度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</si>
  <si>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</si>
  <si>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</si>
  <si>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</si>
  <si>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</si>
  <si>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</si>
  <si>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</si>
  <si>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法庭运维费（本级）</t>
  </si>
  <si>
    <t>保障案件审判工作能够顺利开展，工作环境得到优化改善，后勤保障能力得到提升，确保2022年度我院机关审判场地的安全以及法庭工作的正常运行。</t>
  </si>
  <si>
    <t>2022年度我院严格按照相关规定使用省财政下达的法庭运维经费,在本项目中我院案件审判工作有序开展，不断完善项目长效管理机制健全，切实保障了基层法庭的正常运转。</t>
  </si>
  <si>
    <t>工作保障完成率</t>
  </si>
  <si>
    <t>结案率</t>
  </si>
  <si>
    <t>问题处理时效</t>
  </si>
  <si>
    <t>运维经费控制成本</t>
  </si>
  <si>
    <t>控制在标准范围内</t>
  </si>
  <si>
    <t>节约</t>
  </si>
  <si>
    <t>强化震慑效应</t>
  </si>
  <si>
    <t>加强</t>
  </si>
  <si>
    <t>环境保护意识的提高性</t>
  </si>
  <si>
    <t>提高</t>
  </si>
  <si>
    <t>建立管理制度</t>
  </si>
  <si>
    <t>建立完善</t>
  </si>
  <si>
    <t>信息共享及时性</t>
  </si>
  <si>
    <t>跨部门协同度（公检法）</t>
  </si>
  <si>
    <t>协同度高</t>
  </si>
  <si>
    <t>配套设施完善性</t>
  </si>
  <si>
    <t>完善</t>
  </si>
  <si>
    <t>审判工作满意度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</si>
  <si>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</si>
  <si>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</si>
  <si>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</si>
  <si>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</si>
  <si>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</si>
  <si>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</si>
  <si>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</si>
  <si>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中央政法转移支付及省级配套资金</t>
  </si>
  <si>
    <t>上年结转项目，本年不做自评</t>
  </si>
  <si>
    <t>2022年度省对市县转移支付绩效自评表</t>
  </si>
  <si>
    <t>中央政法转移支付资金（本级）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</si>
  <si>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</si>
  <si>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</si>
  <si>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</si>
  <si>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</si>
  <si>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</si>
  <si>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2022年，我院计划开展（10）期以上培训，并完专用设备、通用设备等资产的采购工作，确保法院本年度受理案件和执行工作顺利完成，为促进案件审判及法院各项事业运转提供有力保障，化解社会矛盾，维护经济秩序，提高司法公信力。</t>
  </si>
  <si>
    <t>2022年，我院当年案件审判优质高效完成，开展19期培训，并完成专用设备、通用设备等资产的采购工作，确保了法院本年度受理案件和执行工作顺利完成，为促进案件审判及法院各项事业运转提供有力保障，化解社会矛盾，维护经济秩序，提高司法公信力。</t>
  </si>
  <si>
    <t>采购执法执勤用车数量</t>
  </si>
  <si>
    <t>&gt;=1辆</t>
  </si>
  <si>
    <t>1辆</t>
  </si>
  <si>
    <t>设备设施维修维护工作完成率</t>
  </si>
  <si>
    <t>&gt;=100%</t>
  </si>
  <si>
    <t>开展培训次数</t>
  </si>
  <si>
    <t>&gt;=10次</t>
  </si>
  <si>
    <t>19次</t>
  </si>
  <si>
    <t>偏差原因：由于年度实际完成值大于130%导致反向扣分。改进措施：加强绩效管理，提高绩效目标编制的科学性、准确性。</t>
  </si>
  <si>
    <t>物业服务保障覆盖率</t>
  </si>
  <si>
    <t>设备设施完好率</t>
  </si>
  <si>
    <t>采购设备质量验收合格率</t>
  </si>
  <si>
    <t>培训考核通过率</t>
  </si>
  <si>
    <t>偏差原因：因为受疫情影响，工作进度加强难度。
改进措施：克服疫情不利影响，加大网络查控力度，灵活运用执行措施，最大限度兑现胜诉权益。</t>
  </si>
  <si>
    <t>物业服务及时性</t>
  </si>
  <si>
    <t>维修维护工作及时性</t>
  </si>
  <si>
    <t>采购工作完成及时性</t>
  </si>
  <si>
    <t>培训工作完成及时性</t>
  </si>
  <si>
    <t>工作人员专业能力提升</t>
  </si>
  <si>
    <t>提升</t>
  </si>
  <si>
    <t>提升办公效率</t>
  </si>
  <si>
    <t>环境保护意识提高性</t>
  </si>
  <si>
    <t>采购管理机制健全性</t>
  </si>
  <si>
    <t>培训考核管理机制健全性</t>
  </si>
  <si>
    <t>参加培训人员满意度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</si>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</sst>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26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34" fillId="13" borderId="2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0" fontId="0" fillId="0" borderId="1" xfId="1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justify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zoomScale="65" zoomScaleNormal="65" workbookViewId="0">
      <selection activeCell="A9" sqref="A8:A9"/>
    </sheetView>
  </sheetViews>
  <sheetFormatPr defaultColWidth="9" defaultRowHeight="14.4"/>
  <cols>
    <col min="1" max="1" width="181.37037037037" customWidth="1"/>
  </cols>
  <sheetData>
    <row r="1" ht="149.25" customHeight="1" spans="1:11">
      <c r="A1" s="159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51" customHeight="1" spans="1:11">
      <c r="A2" s="161"/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ht="51" customHeight="1" spans="1:11">
      <c r="A3" s="161"/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ht="51" customHeight="1" spans="1:11">
      <c r="A4" s="162" t="s">
        <v>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ht="51" customHeight="1" spans="1:11">
      <c r="A5" s="162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ht="51" customHeight="1" spans="1:11">
      <c r="A6" s="163" t="s">
        <v>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="154" customFormat="1" ht="27" customHeight="1" spans="1:1">
      <c r="A7" s="164"/>
    </row>
    <row r="8" s="154" customFormat="1" ht="27" customHeight="1"/>
    <row r="9" s="154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4" sqref="A14"/>
    </sheetView>
  </sheetViews>
  <sheetFormatPr defaultColWidth="9" defaultRowHeight="14.4"/>
  <cols>
    <col min="1" max="1" width="81.6296296296296" customWidth="1"/>
  </cols>
  <sheetData>
    <row r="1" spans="1:1">
      <c r="A1" s="155"/>
    </row>
    <row r="2" ht="40.5" customHeight="1" spans="1:1">
      <c r="A2" s="156" t="s">
        <v>4</v>
      </c>
    </row>
    <row r="3" ht="19.5" customHeight="1" spans="1:1">
      <c r="A3" s="155"/>
    </row>
    <row r="4" s="154" customFormat="1" ht="30.75" customHeight="1" spans="1:1">
      <c r="A4" s="157" t="s">
        <v>5</v>
      </c>
    </row>
    <row r="5" s="154" customFormat="1" ht="30.75" customHeight="1" spans="1:1">
      <c r="A5" s="157" t="s">
        <v>6</v>
      </c>
    </row>
    <row r="6" s="154" customFormat="1" ht="30.75" customHeight="1" spans="1:1">
      <c r="A6" s="157" t="s">
        <v>7</v>
      </c>
    </row>
    <row r="7" s="154" customFormat="1" ht="30.75" customHeight="1" spans="1:1">
      <c r="A7" s="158" t="s">
        <v>8</v>
      </c>
    </row>
    <row r="8" s="154" customFormat="1" ht="30.75" customHeight="1" spans="1:1">
      <c r="A8" s="157" t="s">
        <v>9</v>
      </c>
    </row>
    <row r="9" s="154" customFormat="1" ht="30.75" customHeight="1" spans="1:1">
      <c r="A9" s="158" t="s">
        <v>10</v>
      </c>
    </row>
    <row r="10" spans="1:1">
      <c r="A10" s="155"/>
    </row>
    <row r="11" spans="1:1">
      <c r="A11" s="15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K45"/>
  <sheetViews>
    <sheetView zoomScale="70" zoomScaleNormal="70" topLeftCell="C11" workbookViewId="0">
      <selection activeCell="H24" sqref="H24:H26"/>
    </sheetView>
  </sheetViews>
  <sheetFormatPr defaultColWidth="11" defaultRowHeight="15.6"/>
  <cols>
    <col min="1" max="1" width="15.25" style="99" customWidth="1"/>
    <col min="2" max="2" width="20.6388888888889" style="99" customWidth="1"/>
    <col min="3" max="3" width="17.75" style="99" customWidth="1"/>
    <col min="4" max="4" width="36.3611111111111" style="99" customWidth="1"/>
    <col min="5" max="5" width="20.6574074074074" style="99" customWidth="1"/>
    <col min="6" max="6" width="12.3703703703704" style="99" customWidth="1"/>
    <col min="7" max="7" width="8.5" style="99" customWidth="1"/>
    <col min="8" max="8" width="9" style="99" customWidth="1"/>
    <col min="9" max="9" width="28.7222222222222" style="99" customWidth="1"/>
    <col min="10" max="16336" width="11" style="99"/>
    <col min="16337" max="16384" width="11" style="101"/>
  </cols>
  <sheetData>
    <row r="1" s="99" customFormat="1" ht="64.5" customHeight="1" spans="1:9">
      <c r="A1" s="102" t="s">
        <v>11</v>
      </c>
      <c r="B1" s="102"/>
      <c r="C1" s="102"/>
      <c r="D1" s="102"/>
      <c r="E1" s="102"/>
      <c r="F1" s="102"/>
      <c r="G1" s="102"/>
      <c r="H1" s="102"/>
      <c r="I1" s="102"/>
    </row>
    <row r="2" s="99" customFormat="1" ht="30" customHeight="1" spans="1:9">
      <c r="A2" s="103" t="s">
        <v>12</v>
      </c>
      <c r="B2" s="104" t="s">
        <v>13</v>
      </c>
      <c r="C2" s="105"/>
      <c r="D2" s="105"/>
      <c r="E2" s="105"/>
      <c r="F2" s="105"/>
      <c r="G2" s="105"/>
      <c r="H2" s="105"/>
      <c r="I2" s="149"/>
    </row>
    <row r="3" s="99" customFormat="1" ht="26.25" customHeight="1" spans="1:9">
      <c r="A3" s="106" t="s">
        <v>14</v>
      </c>
      <c r="B3" s="107"/>
      <c r="C3" s="107" t="s">
        <v>15</v>
      </c>
      <c r="D3" s="108" t="s">
        <v>16</v>
      </c>
      <c r="E3" s="109" t="s">
        <v>17</v>
      </c>
      <c r="F3" s="110" t="s">
        <v>18</v>
      </c>
      <c r="G3" s="111"/>
      <c r="H3" s="112" t="s">
        <v>19</v>
      </c>
      <c r="I3" s="150" t="s">
        <v>20</v>
      </c>
    </row>
    <row r="4" s="99" customFormat="1" ht="23.25" customHeight="1" spans="1:9">
      <c r="A4" s="113"/>
      <c r="B4" s="114" t="s">
        <v>21</v>
      </c>
      <c r="C4" s="115">
        <f>C5+C6</f>
        <v>2988.09</v>
      </c>
      <c r="D4" s="115">
        <f>D5+D6</f>
        <v>3329.45</v>
      </c>
      <c r="E4" s="115">
        <f>E5+E6</f>
        <v>2938.16</v>
      </c>
      <c r="F4" s="116">
        <f>E4/D4</f>
        <v>0.882476084638604</v>
      </c>
      <c r="G4" s="117"/>
      <c r="H4" s="118">
        <v>10</v>
      </c>
      <c r="I4" s="151">
        <f>H4*F4</f>
        <v>8.82476084638604</v>
      </c>
    </row>
    <row r="5" s="99" customFormat="1" ht="23.25" customHeight="1" spans="1:9">
      <c r="A5" s="113"/>
      <c r="B5" s="9" t="s">
        <v>22</v>
      </c>
      <c r="C5" s="119">
        <v>2211.09</v>
      </c>
      <c r="D5" s="119">
        <v>2228.18</v>
      </c>
      <c r="E5" s="119">
        <v>2224.41</v>
      </c>
      <c r="F5" s="120">
        <f>E5/D5</f>
        <v>0.998308036155068</v>
      </c>
      <c r="G5" s="121"/>
      <c r="H5" s="118" t="s">
        <v>23</v>
      </c>
      <c r="I5" s="118" t="s">
        <v>23</v>
      </c>
    </row>
    <row r="6" s="99" customFormat="1" ht="23.25" customHeight="1" spans="1:9">
      <c r="A6" s="122"/>
      <c r="B6" s="9" t="s">
        <v>24</v>
      </c>
      <c r="C6" s="119">
        <v>777</v>
      </c>
      <c r="D6" s="119">
        <v>1101.27</v>
      </c>
      <c r="E6" s="119">
        <v>713.75</v>
      </c>
      <c r="F6" s="120">
        <f>E6/D6</f>
        <v>0.648115357723356</v>
      </c>
      <c r="G6" s="121"/>
      <c r="H6" s="118" t="s">
        <v>23</v>
      </c>
      <c r="I6" s="118" t="s">
        <v>23</v>
      </c>
    </row>
    <row r="7" s="99" customFormat="1" ht="23.25" customHeight="1" spans="1:9">
      <c r="A7" s="103" t="s">
        <v>25</v>
      </c>
      <c r="B7" s="106" t="s">
        <v>26</v>
      </c>
      <c r="C7" s="106"/>
      <c r="D7" s="106"/>
      <c r="E7" s="107" t="s">
        <v>27</v>
      </c>
      <c r="F7" s="107"/>
      <c r="G7" s="107"/>
      <c r="H7" s="107"/>
      <c r="I7" s="107"/>
    </row>
    <row r="8" s="99" customFormat="1" ht="101" customHeight="1" spans="1:9">
      <c r="A8" s="123"/>
      <c r="B8" s="9" t="s">
        <v>28</v>
      </c>
      <c r="C8" s="9"/>
      <c r="D8" s="9"/>
      <c r="E8" s="124" t="s">
        <v>29</v>
      </c>
      <c r="F8" s="124"/>
      <c r="G8" s="124"/>
      <c r="H8" s="124"/>
      <c r="I8" s="13"/>
    </row>
    <row r="9" s="99" customFormat="1" ht="49" customHeight="1" spans="1:9">
      <c r="A9" s="123"/>
      <c r="B9" s="9" t="s">
        <v>30</v>
      </c>
      <c r="C9" s="9"/>
      <c r="D9" s="9"/>
      <c r="E9" s="124" t="s">
        <v>31</v>
      </c>
      <c r="F9" s="124"/>
      <c r="G9" s="124"/>
      <c r="H9" s="124"/>
      <c r="I9" s="13"/>
    </row>
    <row r="10" s="99" customFormat="1" ht="55" customHeight="1" spans="1:9">
      <c r="A10" s="123"/>
      <c r="B10" s="9" t="s">
        <v>32</v>
      </c>
      <c r="C10" s="9"/>
      <c r="D10" s="9"/>
      <c r="E10" s="124" t="s">
        <v>33</v>
      </c>
      <c r="F10" s="124"/>
      <c r="G10" s="124"/>
      <c r="H10" s="124"/>
      <c r="I10" s="13"/>
    </row>
    <row r="11" s="99" customFormat="1" ht="23.25" customHeight="1" spans="1:9">
      <c r="A11" s="125" t="s">
        <v>34</v>
      </c>
      <c r="B11" s="108" t="s">
        <v>35</v>
      </c>
      <c r="C11" s="126" t="s">
        <v>36</v>
      </c>
      <c r="D11" s="109" t="s">
        <v>37</v>
      </c>
      <c r="E11" s="107" t="s">
        <v>38</v>
      </c>
      <c r="F11" s="107" t="s">
        <v>39</v>
      </c>
      <c r="G11" s="107" t="s">
        <v>19</v>
      </c>
      <c r="H11" s="107" t="s">
        <v>20</v>
      </c>
      <c r="I11" s="107" t="s">
        <v>40</v>
      </c>
    </row>
    <row r="12" s="99" customFormat="1" ht="23.25" customHeight="1" spans="1:9">
      <c r="A12" s="125"/>
      <c r="B12" s="127" t="s">
        <v>41</v>
      </c>
      <c r="C12" s="128" t="s">
        <v>42</v>
      </c>
      <c r="D12" s="9" t="s">
        <v>43</v>
      </c>
      <c r="E12" s="129" t="s">
        <v>44</v>
      </c>
      <c r="F12" s="130">
        <v>0.998308036155068</v>
      </c>
      <c r="G12" s="131">
        <v>4</v>
      </c>
      <c r="H12" s="131">
        <v>4</v>
      </c>
      <c r="I12" s="152"/>
    </row>
    <row r="13" s="99" customFormat="1" ht="23.25" customHeight="1" spans="1:9">
      <c r="A13" s="125"/>
      <c r="B13" s="132"/>
      <c r="C13" s="133"/>
      <c r="D13" s="9" t="s">
        <v>45</v>
      </c>
      <c r="E13" s="129" t="s">
        <v>46</v>
      </c>
      <c r="F13" s="130">
        <v>0.648115357723356</v>
      </c>
      <c r="G13" s="131">
        <v>2</v>
      </c>
      <c r="H13" s="131">
        <v>1.28</v>
      </c>
      <c r="I13" s="152" t="s">
        <v>47</v>
      </c>
    </row>
    <row r="14" s="99" customFormat="1" ht="23.25" customHeight="1" spans="1:9">
      <c r="A14" s="125"/>
      <c r="B14" s="132"/>
      <c r="C14" s="133"/>
      <c r="D14" s="9" t="s">
        <v>48</v>
      </c>
      <c r="E14" s="125" t="s">
        <v>44</v>
      </c>
      <c r="F14" s="130">
        <v>0.3927</v>
      </c>
      <c r="G14" s="131">
        <v>2</v>
      </c>
      <c r="H14" s="131">
        <v>0.78</v>
      </c>
      <c r="I14" s="152" t="s">
        <v>49</v>
      </c>
    </row>
    <row r="15" s="99" customFormat="1" ht="23.25" customHeight="1" spans="1:9">
      <c r="A15" s="125"/>
      <c r="B15" s="132"/>
      <c r="C15" s="134" t="s">
        <v>50</v>
      </c>
      <c r="D15" s="9" t="s">
        <v>51</v>
      </c>
      <c r="E15" s="125" t="s">
        <v>52</v>
      </c>
      <c r="F15" s="135">
        <v>1</v>
      </c>
      <c r="G15" s="131">
        <v>2</v>
      </c>
      <c r="H15" s="131">
        <v>2</v>
      </c>
      <c r="I15" s="114"/>
    </row>
    <row r="16" s="99" customFormat="1" ht="23.25" customHeight="1" spans="1:9">
      <c r="A16" s="125"/>
      <c r="B16" s="132"/>
      <c r="C16" s="136"/>
      <c r="D16" s="9" t="s">
        <v>53</v>
      </c>
      <c r="E16" s="125" t="s">
        <v>54</v>
      </c>
      <c r="F16" s="135">
        <v>1</v>
      </c>
      <c r="G16" s="131">
        <v>2</v>
      </c>
      <c r="H16" s="131">
        <v>2</v>
      </c>
      <c r="I16" s="114"/>
    </row>
    <row r="17" s="99" customFormat="1" ht="23.25" customHeight="1" spans="1:9">
      <c r="A17" s="125"/>
      <c r="B17" s="132"/>
      <c r="C17" s="137" t="s">
        <v>55</v>
      </c>
      <c r="D17" s="9" t="s">
        <v>56</v>
      </c>
      <c r="E17" s="125" t="s">
        <v>54</v>
      </c>
      <c r="F17" s="135">
        <v>1</v>
      </c>
      <c r="G17" s="131">
        <v>2</v>
      </c>
      <c r="H17" s="131">
        <v>2</v>
      </c>
      <c r="I17" s="114"/>
    </row>
    <row r="18" s="99" customFormat="1" ht="23.25" customHeight="1" spans="1:9">
      <c r="A18" s="125"/>
      <c r="B18" s="132"/>
      <c r="C18" s="138" t="s">
        <v>57</v>
      </c>
      <c r="D18" s="9" t="s">
        <v>58</v>
      </c>
      <c r="E18" s="125" t="s">
        <v>54</v>
      </c>
      <c r="F18" s="135">
        <v>1</v>
      </c>
      <c r="G18" s="131">
        <v>2</v>
      </c>
      <c r="H18" s="131">
        <v>2</v>
      </c>
      <c r="I18" s="114"/>
    </row>
    <row r="19" s="99" customFormat="1" ht="23.25" customHeight="1" spans="1:9">
      <c r="A19" s="125"/>
      <c r="B19" s="132"/>
      <c r="C19" s="138" t="s">
        <v>59</v>
      </c>
      <c r="D19" s="9" t="s">
        <v>60</v>
      </c>
      <c r="E19" s="129" t="s">
        <v>44</v>
      </c>
      <c r="F19" s="135">
        <v>1</v>
      </c>
      <c r="G19" s="131">
        <v>2</v>
      </c>
      <c r="H19" s="131">
        <v>2</v>
      </c>
      <c r="I19" s="152"/>
    </row>
    <row r="20" s="99" customFormat="1" ht="23.25" customHeight="1" spans="1:9">
      <c r="A20" s="125"/>
      <c r="B20" s="132"/>
      <c r="C20" s="138" t="s">
        <v>61</v>
      </c>
      <c r="D20" s="9" t="s">
        <v>62</v>
      </c>
      <c r="E20" s="125" t="s">
        <v>52</v>
      </c>
      <c r="F20" s="135">
        <v>1</v>
      </c>
      <c r="G20" s="131">
        <v>2</v>
      </c>
      <c r="H20" s="131">
        <v>2</v>
      </c>
      <c r="I20" s="114"/>
    </row>
    <row r="21" s="99" customFormat="1" ht="23.25" customHeight="1" spans="1:9">
      <c r="A21" s="125"/>
      <c r="B21" s="139" t="s">
        <v>63</v>
      </c>
      <c r="C21" s="127" t="s">
        <v>64</v>
      </c>
      <c r="D21" s="9" t="s">
        <v>65</v>
      </c>
      <c r="E21" s="125" t="s">
        <v>66</v>
      </c>
      <c r="F21" s="125">
        <v>2355</v>
      </c>
      <c r="G21" s="131">
        <v>7</v>
      </c>
      <c r="H21" s="131">
        <v>7</v>
      </c>
      <c r="I21" s="114"/>
    </row>
    <row r="22" s="99" customFormat="1" ht="23.25" customHeight="1" spans="1:9">
      <c r="A22" s="125"/>
      <c r="B22" s="139"/>
      <c r="C22" s="140"/>
      <c r="D22" s="9" t="s">
        <v>67</v>
      </c>
      <c r="E22" s="125" t="s">
        <v>68</v>
      </c>
      <c r="F22" s="130">
        <v>0.7214</v>
      </c>
      <c r="G22" s="131">
        <v>7</v>
      </c>
      <c r="H22" s="141">
        <f>G22*F22</f>
        <v>5.0498</v>
      </c>
      <c r="I22" s="114" t="s">
        <v>69</v>
      </c>
    </row>
    <row r="23" s="99" customFormat="1" ht="23.25" customHeight="1" spans="1:9">
      <c r="A23" s="125"/>
      <c r="B23" s="139"/>
      <c r="C23" s="140"/>
      <c r="D23" s="9" t="s">
        <v>70</v>
      </c>
      <c r="E23" s="125" t="s">
        <v>71</v>
      </c>
      <c r="F23" s="130">
        <v>0.7386</v>
      </c>
      <c r="G23" s="131">
        <v>6</v>
      </c>
      <c r="H23" s="125">
        <v>4.38</v>
      </c>
      <c r="I23" s="114" t="s">
        <v>69</v>
      </c>
    </row>
    <row r="24" s="99" customFormat="1" ht="23.25" customHeight="1" spans="1:9">
      <c r="A24" s="125"/>
      <c r="B24" s="139"/>
      <c r="C24" s="127" t="s">
        <v>72</v>
      </c>
      <c r="D24" s="9" t="s">
        <v>73</v>
      </c>
      <c r="E24" s="125" t="s">
        <v>74</v>
      </c>
      <c r="F24" s="135">
        <v>1</v>
      </c>
      <c r="G24" s="131">
        <v>6</v>
      </c>
      <c r="H24" s="125">
        <v>6</v>
      </c>
      <c r="I24" s="114"/>
    </row>
    <row r="25" s="99" customFormat="1" ht="23.25" customHeight="1" spans="1:9">
      <c r="A25" s="125"/>
      <c r="B25" s="139"/>
      <c r="C25" s="140"/>
      <c r="D25" s="9" t="s">
        <v>75</v>
      </c>
      <c r="E25" s="125" t="s">
        <v>76</v>
      </c>
      <c r="F25" s="135">
        <v>1</v>
      </c>
      <c r="G25" s="131">
        <v>6</v>
      </c>
      <c r="H25" s="125">
        <v>6</v>
      </c>
      <c r="I25" s="114"/>
    </row>
    <row r="26" s="99" customFormat="1" ht="23.25" customHeight="1" spans="1:9">
      <c r="A26" s="125"/>
      <c r="B26" s="139"/>
      <c r="C26" s="140"/>
      <c r="D26" s="9" t="s">
        <v>77</v>
      </c>
      <c r="E26" s="129" t="s">
        <v>78</v>
      </c>
      <c r="F26" s="135">
        <v>1</v>
      </c>
      <c r="G26" s="131">
        <v>6</v>
      </c>
      <c r="H26" s="125">
        <v>6</v>
      </c>
      <c r="I26" s="114"/>
    </row>
    <row r="27" s="99" customFormat="1" ht="23.25" customHeight="1" spans="1:9">
      <c r="A27" s="125"/>
      <c r="B27" s="139"/>
      <c r="C27" s="104" t="s">
        <v>79</v>
      </c>
      <c r="D27" s="9" t="s">
        <v>80</v>
      </c>
      <c r="E27" s="125" t="s">
        <v>81</v>
      </c>
      <c r="F27" s="125">
        <v>3</v>
      </c>
      <c r="G27" s="131">
        <v>6</v>
      </c>
      <c r="H27" s="125">
        <v>6</v>
      </c>
      <c r="I27" s="114"/>
    </row>
    <row r="28" s="99" customFormat="1" ht="23.25" customHeight="1" spans="1:9">
      <c r="A28" s="125"/>
      <c r="B28" s="139"/>
      <c r="C28" s="104"/>
      <c r="D28" s="9" t="s">
        <v>82</v>
      </c>
      <c r="E28" s="125" t="s">
        <v>83</v>
      </c>
      <c r="F28" s="135">
        <v>1</v>
      </c>
      <c r="G28" s="131">
        <v>6</v>
      </c>
      <c r="H28" s="125">
        <v>6</v>
      </c>
      <c r="I28" s="114"/>
    </row>
    <row r="29" s="99" customFormat="1" ht="23.25" customHeight="1" spans="1:9">
      <c r="A29" s="125"/>
      <c r="B29" s="140" t="s">
        <v>84</v>
      </c>
      <c r="C29" s="142" t="s">
        <v>85</v>
      </c>
      <c r="D29" s="9" t="s">
        <v>86</v>
      </c>
      <c r="E29" s="125" t="s">
        <v>87</v>
      </c>
      <c r="F29" s="135">
        <v>1</v>
      </c>
      <c r="G29" s="125">
        <v>2</v>
      </c>
      <c r="H29" s="125">
        <v>2</v>
      </c>
      <c r="I29" s="114"/>
    </row>
    <row r="30" s="99" customFormat="1" ht="23.25" customHeight="1" spans="1:9">
      <c r="A30" s="125"/>
      <c r="B30" s="140"/>
      <c r="C30" s="133" t="s">
        <v>88</v>
      </c>
      <c r="D30" s="9" t="s">
        <v>89</v>
      </c>
      <c r="E30" s="125" t="s">
        <v>90</v>
      </c>
      <c r="F30" s="135">
        <v>1</v>
      </c>
      <c r="G30" s="125">
        <v>2</v>
      </c>
      <c r="H30" s="125">
        <v>2</v>
      </c>
      <c r="I30" s="114"/>
    </row>
    <row r="31" s="99" customFormat="1" ht="23.25" customHeight="1" spans="1:9">
      <c r="A31" s="125"/>
      <c r="B31" s="140"/>
      <c r="C31" s="142"/>
      <c r="D31" s="9" t="s">
        <v>91</v>
      </c>
      <c r="E31" s="125" t="s">
        <v>92</v>
      </c>
      <c r="F31" s="135">
        <v>1</v>
      </c>
      <c r="G31" s="125">
        <v>2</v>
      </c>
      <c r="H31" s="125">
        <v>2</v>
      </c>
      <c r="I31" s="114"/>
    </row>
    <row r="32" s="99" customFormat="1" ht="23.25" customHeight="1" spans="1:9">
      <c r="A32" s="125"/>
      <c r="B32" s="140"/>
      <c r="C32" s="133" t="s">
        <v>93</v>
      </c>
      <c r="D32" s="9" t="s">
        <v>94</v>
      </c>
      <c r="E32" s="125" t="s">
        <v>95</v>
      </c>
      <c r="F32" s="135">
        <v>1</v>
      </c>
      <c r="G32" s="125">
        <v>2</v>
      </c>
      <c r="H32" s="125">
        <v>2</v>
      </c>
      <c r="I32" s="114"/>
    </row>
    <row r="33" s="99" customFormat="1" ht="23.25" customHeight="1" spans="1:9">
      <c r="A33" s="125"/>
      <c r="B33" s="140"/>
      <c r="C33" s="133"/>
      <c r="D33" s="9" t="s">
        <v>96</v>
      </c>
      <c r="E33" s="125" t="s">
        <v>95</v>
      </c>
      <c r="F33" s="135">
        <v>1</v>
      </c>
      <c r="G33" s="125">
        <v>2</v>
      </c>
      <c r="H33" s="125">
        <v>2</v>
      </c>
      <c r="I33" s="114"/>
    </row>
    <row r="34" s="99" customFormat="1" ht="23.25" customHeight="1" spans="1:9">
      <c r="A34" s="104"/>
      <c r="B34" s="143" t="s">
        <v>97</v>
      </c>
      <c r="C34" s="125" t="s">
        <v>97</v>
      </c>
      <c r="D34" s="9" t="s">
        <v>98</v>
      </c>
      <c r="E34" s="125" t="s">
        <v>68</v>
      </c>
      <c r="F34" s="135">
        <v>0.95</v>
      </c>
      <c r="G34" s="125">
        <v>4</v>
      </c>
      <c r="H34" s="125">
        <v>4</v>
      </c>
      <c r="I34" s="114"/>
    </row>
    <row r="35" s="99" customFormat="1" ht="23.25" customHeight="1" spans="1:9">
      <c r="A35" s="104"/>
      <c r="B35" s="144"/>
      <c r="C35" s="125"/>
      <c r="D35" s="9" t="s">
        <v>99</v>
      </c>
      <c r="E35" s="125" t="s">
        <v>68</v>
      </c>
      <c r="F35" s="135">
        <v>0.95</v>
      </c>
      <c r="G35" s="125">
        <v>3</v>
      </c>
      <c r="H35" s="125">
        <v>3</v>
      </c>
      <c r="I35" s="114"/>
    </row>
    <row r="36" s="99" customFormat="1" ht="23.25" customHeight="1" spans="1:9">
      <c r="A36" s="104"/>
      <c r="B36" s="145"/>
      <c r="C36" s="114"/>
      <c r="D36" s="9" t="s">
        <v>100</v>
      </c>
      <c r="E36" s="125" t="s">
        <v>71</v>
      </c>
      <c r="F36" s="135">
        <v>0.9</v>
      </c>
      <c r="G36" s="125">
        <v>3</v>
      </c>
      <c r="H36" s="125">
        <v>3</v>
      </c>
      <c r="I36" s="114"/>
    </row>
    <row r="37" s="99" customFormat="1" ht="23.25" customHeight="1" spans="1:9">
      <c r="A37" s="107" t="s">
        <v>101</v>
      </c>
      <c r="B37" s="107"/>
      <c r="C37" s="107"/>
      <c r="D37" s="107"/>
      <c r="E37" s="107"/>
      <c r="F37" s="107"/>
      <c r="G37" s="111">
        <f>SUM(G12:G36)+H4</f>
        <v>100</v>
      </c>
      <c r="H37" s="146">
        <f>SUM(H12:H36)+I4</f>
        <v>93.314560846386</v>
      </c>
      <c r="I37" s="114"/>
    </row>
    <row r="38" s="99" customFormat="1" ht="23.25" customHeight="1" spans="1:9">
      <c r="A38" s="18" t="s">
        <v>102</v>
      </c>
      <c r="B38" s="147"/>
      <c r="C38" s="147"/>
      <c r="D38" s="147"/>
      <c r="E38" s="147"/>
      <c r="F38" s="147"/>
      <c r="G38" s="147"/>
      <c r="H38" s="147"/>
      <c r="I38" s="153"/>
    </row>
    <row r="39" s="100" customFormat="1" ht="45.95" customHeight="1" spans="1:9">
      <c r="A39" s="148" t="s">
        <v>103</v>
      </c>
      <c r="B39" s="148"/>
      <c r="C39" s="148"/>
      <c r="D39" s="148"/>
      <c r="E39" s="148"/>
      <c r="F39" s="148"/>
      <c r="G39" s="148"/>
      <c r="H39" s="148"/>
      <c r="I39" s="148"/>
    </row>
    <row r="40" s="100" customFormat="1" ht="42.75" customHeight="1" spans="1:9">
      <c r="A40" s="148" t="s">
        <v>104</v>
      </c>
      <c r="B40" s="148"/>
      <c r="C40" s="148"/>
      <c r="D40" s="148"/>
      <c r="E40" s="148"/>
      <c r="F40" s="148"/>
      <c r="G40" s="148"/>
      <c r="H40" s="148"/>
      <c r="I40" s="148"/>
    </row>
    <row r="41" s="99" customFormat="1" ht="14.4"/>
    <row r="42" s="99" customFormat="1" ht="14.4"/>
    <row r="43" s="99" customFormat="1" ht="14.4"/>
    <row r="44" s="99" customFormat="1" ht="14.4"/>
    <row r="45" s="99" customFormat="1" spans="16337:16339">
      <c r="XDI45" s="101"/>
      <c r="XDJ45" s="101"/>
      <c r="XDK45" s="101"/>
    </row>
  </sheetData>
  <mergeCells count="33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7:F37"/>
    <mergeCell ref="A38:I38"/>
    <mergeCell ref="A39:I39"/>
    <mergeCell ref="A40:I40"/>
    <mergeCell ref="A3:A6"/>
    <mergeCell ref="A7:A10"/>
    <mergeCell ref="A11:A36"/>
    <mergeCell ref="B12:B20"/>
    <mergeCell ref="B21:B28"/>
    <mergeCell ref="B29:B33"/>
    <mergeCell ref="B34:B36"/>
    <mergeCell ref="C12:C14"/>
    <mergeCell ref="C15:C16"/>
    <mergeCell ref="C21:C23"/>
    <mergeCell ref="C24:C26"/>
    <mergeCell ref="C27:C28"/>
    <mergeCell ref="C30:C31"/>
    <mergeCell ref="C32:C33"/>
    <mergeCell ref="C34:C36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E14" sqref="E14"/>
    </sheetView>
  </sheetViews>
  <sheetFormatPr defaultColWidth="9" defaultRowHeight="14.4" outlineLevelRow="5"/>
  <cols>
    <col min="1" max="1" width="8.12962962962963" style="38" customWidth="1"/>
    <col min="2" max="2" width="14.25" customWidth="1"/>
    <col min="3" max="3" width="17.25" customWidth="1"/>
    <col min="4" max="4" width="12.6296296296296" customWidth="1"/>
    <col min="5" max="6" width="13.25" customWidth="1"/>
    <col min="7" max="11" width="12.6296296296296" customWidth="1"/>
  </cols>
  <sheetData>
    <row r="1" ht="57" customHeight="1" spans="1:11">
      <c r="A1" s="39" t="s">
        <v>105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="37" customFormat="1" ht="30" customHeight="1" spans="1:11">
      <c r="A2" s="40" t="s">
        <v>106</v>
      </c>
      <c r="B2" s="41" t="s">
        <v>107</v>
      </c>
      <c r="C2" s="42" t="s">
        <v>108</v>
      </c>
      <c r="D2" s="41" t="s">
        <v>109</v>
      </c>
      <c r="E2" s="41"/>
      <c r="F2" s="41"/>
      <c r="G2" s="41"/>
      <c r="H2" s="41"/>
      <c r="I2" s="41"/>
      <c r="J2" s="40" t="s">
        <v>110</v>
      </c>
      <c r="K2" s="40" t="s">
        <v>111</v>
      </c>
    </row>
    <row r="3" s="37" customFormat="1" ht="30" customHeight="1" spans="1:11">
      <c r="A3" s="45"/>
      <c r="B3" s="41"/>
      <c r="C3" s="42"/>
      <c r="D3" s="41" t="s">
        <v>16</v>
      </c>
      <c r="E3" s="41"/>
      <c r="F3" s="41"/>
      <c r="G3" s="41"/>
      <c r="H3" s="41" t="s">
        <v>112</v>
      </c>
      <c r="I3" s="41" t="s">
        <v>113</v>
      </c>
      <c r="J3" s="45"/>
      <c r="K3" s="45"/>
    </row>
    <row r="4" s="37" customFormat="1" ht="30" customHeight="1" spans="1:11">
      <c r="A4" s="47"/>
      <c r="B4" s="41"/>
      <c r="C4" s="42"/>
      <c r="D4" s="42" t="s">
        <v>114</v>
      </c>
      <c r="E4" s="41" t="s">
        <v>115</v>
      </c>
      <c r="F4" s="41" t="s">
        <v>116</v>
      </c>
      <c r="G4" s="41" t="s">
        <v>117</v>
      </c>
      <c r="H4" s="41"/>
      <c r="I4" s="42"/>
      <c r="J4" s="47"/>
      <c r="K4" s="45"/>
    </row>
    <row r="5" s="37" customFormat="1" ht="30" customHeight="1" spans="1:11">
      <c r="A5" s="48">
        <v>1</v>
      </c>
      <c r="B5" s="49" t="s">
        <v>118</v>
      </c>
      <c r="C5" s="95" t="s">
        <v>119</v>
      </c>
      <c r="D5" s="48">
        <f>E5</f>
        <v>193</v>
      </c>
      <c r="E5" s="48">
        <v>193</v>
      </c>
      <c r="F5" s="48">
        <v>0</v>
      </c>
      <c r="G5" s="48">
        <v>0</v>
      </c>
      <c r="H5" s="48">
        <f>业务费!G6</f>
        <v>187.55</v>
      </c>
      <c r="I5" s="56">
        <f>H5/D5</f>
        <v>0.971761658031088</v>
      </c>
      <c r="J5" s="96">
        <f>业务费!I33</f>
        <v>93.9776165803109</v>
      </c>
      <c r="K5" s="42"/>
    </row>
    <row r="6" ht="30" customHeight="1" spans="1:11">
      <c r="A6" s="51" t="s">
        <v>120</v>
      </c>
      <c r="B6" s="52"/>
      <c r="C6" s="53"/>
      <c r="D6" s="48">
        <f>D5</f>
        <v>193</v>
      </c>
      <c r="E6" s="48">
        <f>E5</f>
        <v>193</v>
      </c>
      <c r="F6" s="48">
        <v>0</v>
      </c>
      <c r="G6" s="48">
        <v>0</v>
      </c>
      <c r="H6" s="48">
        <f>H5</f>
        <v>187.55</v>
      </c>
      <c r="I6" s="56">
        <f>H6/D6</f>
        <v>0.971761658031088</v>
      </c>
      <c r="J6" s="97">
        <f>J5</f>
        <v>93.9776165803109</v>
      </c>
      <c r="K6" s="98"/>
    </row>
  </sheetData>
  <mergeCells count="11">
    <mergeCell ref="A1:K1"/>
    <mergeCell ref="D2:I2"/>
    <mergeCell ref="D3:G3"/>
    <mergeCell ref="A6:C6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zoomScale="84" zoomScaleNormal="84" topLeftCell="A24" workbookViewId="0">
      <selection activeCell="I29" sqref="I29:I30"/>
    </sheetView>
  </sheetViews>
  <sheetFormatPr defaultColWidth="9" defaultRowHeight="14.4"/>
  <cols>
    <col min="1" max="1" width="5.25" customWidth="1"/>
    <col min="3" max="3" width="14.25" customWidth="1"/>
    <col min="4" max="4" width="10.8148148148148" customWidth="1"/>
    <col min="5" max="5" width="17.8518518518519" customWidth="1"/>
    <col min="6" max="6" width="16.6666666666667" customWidth="1"/>
    <col min="7" max="7" width="11.3611111111111" customWidth="1"/>
    <col min="8" max="8" width="6.87037037037037" customWidth="1"/>
    <col min="9" max="9" width="8" customWidth="1"/>
    <col min="10" max="10" width="6.87037037037037" customWidth="1"/>
    <col min="11" max="11" width="17.75" customWidth="1"/>
  </cols>
  <sheetData>
    <row r="1" ht="42" customHeight="1" spans="1:1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107</v>
      </c>
      <c r="B2" s="2"/>
      <c r="C2" s="2" t="s">
        <v>122</v>
      </c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2" t="s">
        <v>108</v>
      </c>
      <c r="B3" s="2"/>
      <c r="C3" s="2" t="s">
        <v>13</v>
      </c>
      <c r="D3" s="2"/>
      <c r="E3" s="2"/>
      <c r="F3" s="2"/>
      <c r="G3" s="2" t="s">
        <v>123</v>
      </c>
      <c r="H3" s="2"/>
      <c r="I3" s="2" t="s">
        <v>13</v>
      </c>
      <c r="J3" s="2"/>
      <c r="K3" s="2"/>
    </row>
    <row r="4" ht="23.25" customHeight="1" spans="1:11">
      <c r="A4" s="2" t="s">
        <v>109</v>
      </c>
      <c r="B4" s="2"/>
      <c r="C4" s="2"/>
      <c r="D4" s="2"/>
      <c r="E4" s="2" t="s">
        <v>15</v>
      </c>
      <c r="F4" s="2" t="s">
        <v>124</v>
      </c>
      <c r="G4" s="2" t="s">
        <v>125</v>
      </c>
      <c r="H4" s="2"/>
      <c r="I4" s="2" t="s">
        <v>19</v>
      </c>
      <c r="J4" s="2" t="s">
        <v>70</v>
      </c>
      <c r="K4" s="2" t="s">
        <v>20</v>
      </c>
    </row>
    <row r="5" ht="23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3.25" customHeight="1" spans="1:11">
      <c r="A6" s="2"/>
      <c r="B6" s="2"/>
      <c r="C6" s="4" t="s">
        <v>126</v>
      </c>
      <c r="D6" s="4"/>
      <c r="E6" s="2">
        <v>193</v>
      </c>
      <c r="F6" s="2">
        <v>193</v>
      </c>
      <c r="G6" s="2">
        <f>G7</f>
        <v>187.55</v>
      </c>
      <c r="H6" s="2"/>
      <c r="I6" s="2">
        <v>10</v>
      </c>
      <c r="J6" s="28">
        <f>G6/F6</f>
        <v>0.971761658031088</v>
      </c>
      <c r="K6" s="29">
        <f>J6*I6</f>
        <v>9.71761658031088</v>
      </c>
    </row>
    <row r="7" ht="23.25" customHeight="1" spans="1:11">
      <c r="A7" s="2"/>
      <c r="B7" s="2"/>
      <c r="C7" s="2" t="s">
        <v>127</v>
      </c>
      <c r="D7" s="2"/>
      <c r="E7" s="2">
        <v>193</v>
      </c>
      <c r="F7" s="2">
        <v>193</v>
      </c>
      <c r="G7" s="2">
        <v>187.55</v>
      </c>
      <c r="H7" s="2"/>
      <c r="I7" s="2" t="s">
        <v>23</v>
      </c>
      <c r="J7" s="28">
        <f>G7/F7</f>
        <v>0.971761658031088</v>
      </c>
      <c r="K7" s="2" t="s">
        <v>23</v>
      </c>
    </row>
    <row r="8" ht="23.25" customHeight="1" spans="1:11">
      <c r="A8" s="2"/>
      <c r="B8" s="2"/>
      <c r="C8" s="2" t="s">
        <v>128</v>
      </c>
      <c r="D8" s="2"/>
      <c r="E8" s="2">
        <v>0</v>
      </c>
      <c r="F8" s="2">
        <v>0</v>
      </c>
      <c r="G8" s="2">
        <v>0</v>
      </c>
      <c r="H8" s="2"/>
      <c r="I8" s="2" t="s">
        <v>23</v>
      </c>
      <c r="J8" s="2"/>
      <c r="K8" s="2" t="s">
        <v>23</v>
      </c>
    </row>
    <row r="9" ht="23.25" customHeight="1" spans="1:11">
      <c r="A9" s="2"/>
      <c r="B9" s="2"/>
      <c r="C9" s="2" t="s">
        <v>129</v>
      </c>
      <c r="D9" s="2"/>
      <c r="E9" s="2">
        <v>0</v>
      </c>
      <c r="F9" s="2">
        <v>0</v>
      </c>
      <c r="G9" s="2">
        <v>0</v>
      </c>
      <c r="H9" s="2"/>
      <c r="I9" s="2" t="s">
        <v>23</v>
      </c>
      <c r="J9" s="2"/>
      <c r="K9" s="2" t="s">
        <v>23</v>
      </c>
    </row>
    <row r="10" ht="23.25" customHeight="1" spans="1:11">
      <c r="A10" s="2" t="s">
        <v>130</v>
      </c>
      <c r="B10" s="2" t="s">
        <v>26</v>
      </c>
      <c r="C10" s="2"/>
      <c r="D10" s="2"/>
      <c r="E10" s="2"/>
      <c r="F10" s="2"/>
      <c r="G10" s="2" t="s">
        <v>131</v>
      </c>
      <c r="H10" s="2"/>
      <c r="I10" s="2"/>
      <c r="J10" s="2"/>
      <c r="K10" s="2"/>
    </row>
    <row r="11" ht="99" customHeight="1" spans="1:11">
      <c r="A11" s="2"/>
      <c r="B11" s="7" t="s">
        <v>132</v>
      </c>
      <c r="C11" s="7"/>
      <c r="D11" s="7"/>
      <c r="E11" s="7"/>
      <c r="F11" s="7"/>
      <c r="G11" s="7" t="s">
        <v>133</v>
      </c>
      <c r="H11" s="7"/>
      <c r="I11" s="7"/>
      <c r="J11" s="7"/>
      <c r="K11" s="7"/>
    </row>
    <row r="12" ht="23.25" customHeight="1" spans="1:11">
      <c r="A12" s="60" t="s">
        <v>134</v>
      </c>
      <c r="B12" s="77" t="s">
        <v>35</v>
      </c>
      <c r="C12" s="77" t="s">
        <v>36</v>
      </c>
      <c r="D12" s="77" t="s">
        <v>37</v>
      </c>
      <c r="E12" s="77"/>
      <c r="F12" s="77" t="s">
        <v>38</v>
      </c>
      <c r="G12" s="77" t="s">
        <v>39</v>
      </c>
      <c r="H12" s="77" t="s">
        <v>19</v>
      </c>
      <c r="I12" s="77" t="s">
        <v>20</v>
      </c>
      <c r="J12" s="77" t="s">
        <v>40</v>
      </c>
      <c r="K12" s="77"/>
    </row>
    <row r="13" ht="61" customHeight="1" spans="1:11">
      <c r="A13" s="60"/>
      <c r="B13" s="77" t="s">
        <v>135</v>
      </c>
      <c r="C13" s="77" t="s">
        <v>136</v>
      </c>
      <c r="D13" s="78" t="s">
        <v>137</v>
      </c>
      <c r="E13" s="78"/>
      <c r="F13" s="79">
        <v>1800</v>
      </c>
      <c r="G13" s="79">
        <v>1699</v>
      </c>
      <c r="H13" s="77">
        <v>5</v>
      </c>
      <c r="I13" s="77">
        <v>4.5</v>
      </c>
      <c r="J13" s="88" t="s">
        <v>138</v>
      </c>
      <c r="K13" s="88"/>
    </row>
    <row r="14" ht="23.25" customHeight="1" spans="1:11">
      <c r="A14" s="60"/>
      <c r="B14" s="77"/>
      <c r="C14" s="77"/>
      <c r="D14" s="78" t="s">
        <v>65</v>
      </c>
      <c r="E14" s="78"/>
      <c r="F14" s="79">
        <v>2000</v>
      </c>
      <c r="G14" s="80" t="s">
        <v>139</v>
      </c>
      <c r="H14" s="77">
        <v>4.5</v>
      </c>
      <c r="I14" s="77">
        <v>4.5</v>
      </c>
      <c r="J14" s="89"/>
      <c r="K14" s="90"/>
    </row>
    <row r="15" ht="23.25" customHeight="1" spans="1:11">
      <c r="A15" s="60"/>
      <c r="B15" s="77"/>
      <c r="C15" s="81" t="s">
        <v>140</v>
      </c>
      <c r="D15" s="78" t="s">
        <v>141</v>
      </c>
      <c r="E15" s="78"/>
      <c r="F15" s="10" t="s">
        <v>142</v>
      </c>
      <c r="G15" s="82">
        <v>0.15</v>
      </c>
      <c r="H15" s="77">
        <v>4.5</v>
      </c>
      <c r="I15" s="77">
        <v>4.5</v>
      </c>
      <c r="J15" s="91"/>
      <c r="K15" s="92"/>
    </row>
    <row r="16" ht="23.25" customHeight="1" spans="1:11">
      <c r="A16" s="60"/>
      <c r="B16" s="77"/>
      <c r="C16" s="83"/>
      <c r="D16" s="78" t="s">
        <v>143</v>
      </c>
      <c r="E16" s="78"/>
      <c r="F16" s="10" t="s">
        <v>144</v>
      </c>
      <c r="G16" s="82">
        <v>0.7386</v>
      </c>
      <c r="H16" s="77">
        <v>4.5</v>
      </c>
      <c r="I16" s="77">
        <v>4.5</v>
      </c>
      <c r="J16" s="91"/>
      <c r="K16" s="92"/>
    </row>
    <row r="17" ht="23.25" customHeight="1" spans="1:12">
      <c r="A17" s="60"/>
      <c r="B17" s="77"/>
      <c r="C17" s="83"/>
      <c r="D17" s="78" t="s">
        <v>145</v>
      </c>
      <c r="E17" s="78"/>
      <c r="F17" s="10" t="s">
        <v>146</v>
      </c>
      <c r="G17" s="84">
        <v>0.28</v>
      </c>
      <c r="H17" s="77">
        <v>4.5</v>
      </c>
      <c r="I17" s="77">
        <v>4.5</v>
      </c>
      <c r="J17" s="89"/>
      <c r="K17" s="90"/>
      <c r="L17" s="93"/>
    </row>
    <row r="18" ht="23.25" customHeight="1" spans="1:11">
      <c r="A18" s="60"/>
      <c r="B18" s="77"/>
      <c r="C18" s="83"/>
      <c r="D18" s="78" t="s">
        <v>147</v>
      </c>
      <c r="E18" s="78"/>
      <c r="F18" s="10" t="s">
        <v>68</v>
      </c>
      <c r="G18" s="84">
        <v>1</v>
      </c>
      <c r="H18" s="77">
        <v>4.5</v>
      </c>
      <c r="I18" s="77">
        <v>4.5</v>
      </c>
      <c r="J18" s="91"/>
      <c r="K18" s="92"/>
    </row>
    <row r="19" ht="23.25" customHeight="1" spans="1:13">
      <c r="A19" s="60"/>
      <c r="B19" s="77"/>
      <c r="C19" s="83"/>
      <c r="D19" s="78" t="s">
        <v>148</v>
      </c>
      <c r="E19" s="78"/>
      <c r="F19" s="10" t="s">
        <v>149</v>
      </c>
      <c r="G19" s="82">
        <v>0.7767</v>
      </c>
      <c r="H19" s="77">
        <v>4.5</v>
      </c>
      <c r="I19" s="77">
        <v>2.23</v>
      </c>
      <c r="J19" s="30" t="s">
        <v>150</v>
      </c>
      <c r="K19" s="31"/>
      <c r="M19">
        <f>(1-(366%-130%)*0.28)*4.5</f>
        <v>1.5264</v>
      </c>
    </row>
    <row r="20" ht="23.25" customHeight="1" spans="1:11">
      <c r="A20" s="60"/>
      <c r="B20" s="77"/>
      <c r="C20" s="83"/>
      <c r="D20" s="78" t="s">
        <v>151</v>
      </c>
      <c r="E20" s="78"/>
      <c r="F20" s="10" t="s">
        <v>152</v>
      </c>
      <c r="G20" s="82">
        <v>0.55</v>
      </c>
      <c r="H20" s="77">
        <v>4.5</v>
      </c>
      <c r="I20" s="77">
        <v>1.53</v>
      </c>
      <c r="J20" s="30" t="s">
        <v>150</v>
      </c>
      <c r="K20" s="31"/>
    </row>
    <row r="21" ht="23.25" customHeight="1" spans="1:11">
      <c r="A21" s="60"/>
      <c r="B21" s="77"/>
      <c r="C21" s="77" t="s">
        <v>153</v>
      </c>
      <c r="D21" s="78" t="s">
        <v>154</v>
      </c>
      <c r="E21" s="78"/>
      <c r="F21" s="10" t="s">
        <v>155</v>
      </c>
      <c r="G21" s="84">
        <v>1</v>
      </c>
      <c r="H21" s="77">
        <v>4.5</v>
      </c>
      <c r="I21" s="77">
        <v>4.5</v>
      </c>
      <c r="J21" s="91"/>
      <c r="K21" s="92"/>
    </row>
    <row r="22" ht="23.25" customHeight="1" spans="1:11">
      <c r="A22" s="60"/>
      <c r="B22" s="77"/>
      <c r="C22" s="77"/>
      <c r="D22" s="78" t="s">
        <v>156</v>
      </c>
      <c r="E22" s="78"/>
      <c r="F22" s="77" t="s">
        <v>155</v>
      </c>
      <c r="G22" s="84">
        <v>1</v>
      </c>
      <c r="H22" s="77">
        <v>4.5</v>
      </c>
      <c r="I22" s="77">
        <v>4.5</v>
      </c>
      <c r="J22" s="77"/>
      <c r="K22" s="77"/>
    </row>
    <row r="23" ht="23.25" customHeight="1" spans="1:11">
      <c r="A23" s="60"/>
      <c r="B23" s="77"/>
      <c r="C23" s="81" t="s">
        <v>157</v>
      </c>
      <c r="D23" s="78" t="s">
        <v>158</v>
      </c>
      <c r="E23" s="78"/>
      <c r="F23" s="77" t="s">
        <v>159</v>
      </c>
      <c r="G23" s="84">
        <v>1</v>
      </c>
      <c r="H23" s="77">
        <v>4.5</v>
      </c>
      <c r="I23" s="77">
        <v>4.5</v>
      </c>
      <c r="J23" s="89"/>
      <c r="K23" s="90"/>
    </row>
    <row r="24" ht="23.25" customHeight="1" spans="1:11">
      <c r="A24" s="60"/>
      <c r="B24" s="81" t="s">
        <v>160</v>
      </c>
      <c r="C24" s="77" t="s">
        <v>73</v>
      </c>
      <c r="D24" s="78" t="s">
        <v>161</v>
      </c>
      <c r="E24" s="78"/>
      <c r="F24" s="10" t="s">
        <v>162</v>
      </c>
      <c r="G24" s="84">
        <v>1</v>
      </c>
      <c r="H24" s="77">
        <v>4.32</v>
      </c>
      <c r="I24" s="77">
        <v>4.32</v>
      </c>
      <c r="J24" s="89"/>
      <c r="K24" s="90"/>
    </row>
    <row r="25" ht="23.25" customHeight="1" spans="1:11">
      <c r="A25" s="60"/>
      <c r="B25" s="83"/>
      <c r="C25" s="81" t="s">
        <v>75</v>
      </c>
      <c r="D25" s="78" t="s">
        <v>163</v>
      </c>
      <c r="E25" s="78"/>
      <c r="F25" s="10" t="s">
        <v>164</v>
      </c>
      <c r="G25" s="82">
        <v>0.5404</v>
      </c>
      <c r="H25" s="77">
        <v>4.28</v>
      </c>
      <c r="I25" s="77">
        <v>4.28</v>
      </c>
      <c r="J25" s="89"/>
      <c r="K25" s="90"/>
    </row>
    <row r="26" ht="23.25" customHeight="1" spans="1:11">
      <c r="A26" s="60"/>
      <c r="B26" s="83"/>
      <c r="C26" s="83"/>
      <c r="D26" s="78" t="s">
        <v>165</v>
      </c>
      <c r="E26" s="78"/>
      <c r="F26" s="10" t="s">
        <v>146</v>
      </c>
      <c r="G26" s="84">
        <v>0.25</v>
      </c>
      <c r="H26" s="77">
        <v>4.28</v>
      </c>
      <c r="I26" s="77">
        <v>4.28</v>
      </c>
      <c r="J26" s="89"/>
      <c r="K26" s="90"/>
    </row>
    <row r="27" ht="23.25" customHeight="1" spans="1:11">
      <c r="A27" s="60"/>
      <c r="B27" s="83"/>
      <c r="C27" s="85"/>
      <c r="D27" s="78" t="s">
        <v>166</v>
      </c>
      <c r="E27" s="78"/>
      <c r="F27" s="10" t="s">
        <v>167</v>
      </c>
      <c r="G27" s="84">
        <v>1</v>
      </c>
      <c r="H27" s="77">
        <v>4.28</v>
      </c>
      <c r="I27" s="77">
        <v>4.28</v>
      </c>
      <c r="J27" s="77"/>
      <c r="K27" s="77"/>
    </row>
    <row r="28" ht="23.25" customHeight="1" spans="1:11">
      <c r="A28" s="60"/>
      <c r="B28" s="83"/>
      <c r="C28" s="83" t="s">
        <v>77</v>
      </c>
      <c r="D28" s="78" t="s">
        <v>168</v>
      </c>
      <c r="E28" s="78"/>
      <c r="F28" s="10" t="s">
        <v>169</v>
      </c>
      <c r="G28" s="84">
        <v>1</v>
      </c>
      <c r="H28" s="77">
        <v>4.28</v>
      </c>
      <c r="I28" s="77">
        <v>4.28</v>
      </c>
      <c r="J28" s="77"/>
      <c r="K28" s="77"/>
    </row>
    <row r="29" ht="23.25" customHeight="1" spans="1:11">
      <c r="A29" s="60"/>
      <c r="B29" s="83"/>
      <c r="C29" s="77" t="s">
        <v>170</v>
      </c>
      <c r="D29" s="78" t="s">
        <v>171</v>
      </c>
      <c r="E29" s="78"/>
      <c r="F29" s="77" t="s">
        <v>52</v>
      </c>
      <c r="G29" s="84">
        <v>1</v>
      </c>
      <c r="H29" s="77">
        <v>4.28</v>
      </c>
      <c r="I29" s="77">
        <v>4.28</v>
      </c>
      <c r="J29" s="89"/>
      <c r="K29" s="90"/>
    </row>
    <row r="30" ht="23.25" customHeight="1" spans="1:11">
      <c r="A30" s="60"/>
      <c r="B30" s="83"/>
      <c r="C30" s="77"/>
      <c r="D30" s="78" t="s">
        <v>172</v>
      </c>
      <c r="E30" s="78"/>
      <c r="F30" s="77" t="s">
        <v>52</v>
      </c>
      <c r="G30" s="84">
        <v>1</v>
      </c>
      <c r="H30" s="77">
        <v>4.28</v>
      </c>
      <c r="I30" s="77">
        <v>4.28</v>
      </c>
      <c r="J30" s="89"/>
      <c r="K30" s="90"/>
    </row>
    <row r="31" ht="23.25" customHeight="1" spans="1:11">
      <c r="A31" s="60"/>
      <c r="B31" s="83" t="s">
        <v>173</v>
      </c>
      <c r="C31" s="81" t="s">
        <v>174</v>
      </c>
      <c r="D31" s="78" t="s">
        <v>175</v>
      </c>
      <c r="E31" s="78"/>
      <c r="F31" s="77" t="s">
        <v>68</v>
      </c>
      <c r="G31" s="84">
        <v>0.95</v>
      </c>
      <c r="H31" s="77">
        <v>5</v>
      </c>
      <c r="I31" s="77">
        <v>5</v>
      </c>
      <c r="J31" s="89"/>
      <c r="K31" s="90"/>
    </row>
    <row r="32" ht="23.25" customHeight="1" spans="1:11">
      <c r="A32" s="60"/>
      <c r="B32" s="83"/>
      <c r="C32" s="83"/>
      <c r="D32" s="78" t="s">
        <v>176</v>
      </c>
      <c r="E32" s="78"/>
      <c r="F32" s="77" t="s">
        <v>68</v>
      </c>
      <c r="G32" s="84">
        <v>0.96</v>
      </c>
      <c r="H32" s="77">
        <v>5</v>
      </c>
      <c r="I32" s="77">
        <v>5</v>
      </c>
      <c r="J32" s="89"/>
      <c r="K32" s="90"/>
    </row>
    <row r="33" ht="23.25" customHeight="1" spans="1:11">
      <c r="A33" s="73" t="s">
        <v>177</v>
      </c>
      <c r="B33" s="73"/>
      <c r="C33" s="73"/>
      <c r="D33" s="86"/>
      <c r="E33" s="86"/>
      <c r="F33" s="73"/>
      <c r="G33" s="73"/>
      <c r="H33" s="73">
        <f>SUM(H13:H32)+I6</f>
        <v>100</v>
      </c>
      <c r="I33" s="94">
        <f>SUM(I13:I32)+K6</f>
        <v>93.9776165803109</v>
      </c>
      <c r="J33" s="35"/>
      <c r="K33" s="35"/>
    </row>
    <row r="34" ht="23.25" customHeight="1" spans="1:11">
      <c r="A34" s="24" t="s">
        <v>178</v>
      </c>
      <c r="B34" s="25" t="s">
        <v>179</v>
      </c>
      <c r="C34" s="26"/>
      <c r="D34" s="26"/>
      <c r="E34" s="26"/>
      <c r="F34" s="26"/>
      <c r="G34" s="26"/>
      <c r="H34" s="26"/>
      <c r="I34" s="26"/>
      <c r="J34" s="26"/>
      <c r="K34" s="36"/>
    </row>
    <row r="35" spans="1:11">
      <c r="A35" s="27" t="s">
        <v>180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ht="51.95" customHeight="1" spans="1:11">
      <c r="A36" s="27" t="s">
        <v>181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ht="41.1" customHeight="1" spans="1:11">
      <c r="A37" s="87" t="s">
        <v>182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ht="15.95" customHeight="1"/>
  </sheetData>
  <mergeCells count="86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A33:G33"/>
    <mergeCell ref="J33:K33"/>
    <mergeCell ref="B34:K34"/>
    <mergeCell ref="A35:K35"/>
    <mergeCell ref="A36:K36"/>
    <mergeCell ref="A37:K37"/>
    <mergeCell ref="A10:A11"/>
    <mergeCell ref="A12:A32"/>
    <mergeCell ref="B13:B23"/>
    <mergeCell ref="B24:B30"/>
    <mergeCell ref="B31:B32"/>
    <mergeCell ref="C13:C14"/>
    <mergeCell ref="C15:C20"/>
    <mergeCell ref="C21:C22"/>
    <mergeCell ref="C25:C27"/>
    <mergeCell ref="C29:C30"/>
    <mergeCell ref="C31:C32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81" zoomScaleNormal="81" workbookViewId="0">
      <selection activeCell="K8" sqref="K8"/>
    </sheetView>
  </sheetViews>
  <sheetFormatPr defaultColWidth="9" defaultRowHeight="14.4"/>
  <cols>
    <col min="1" max="1" width="5.25" customWidth="1"/>
    <col min="2" max="2" width="10.25" customWidth="1"/>
    <col min="3" max="3" width="14.25" customWidth="1"/>
    <col min="4" max="5" width="15.3611111111111" customWidth="1"/>
    <col min="6" max="6" width="12.5" customWidth="1"/>
    <col min="7" max="11" width="12.1203703703704" customWidth="1"/>
  </cols>
  <sheetData>
    <row r="1" ht="42" customHeight="1" spans="1:11">
      <c r="A1" s="1" t="s">
        <v>121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107</v>
      </c>
      <c r="B2" s="2"/>
      <c r="C2" s="2" t="s">
        <v>183</v>
      </c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2" t="s">
        <v>108</v>
      </c>
      <c r="B3" s="2"/>
      <c r="C3" s="2" t="s">
        <v>13</v>
      </c>
      <c r="D3" s="2"/>
      <c r="E3" s="2"/>
      <c r="F3" s="2"/>
      <c r="G3" s="2" t="s">
        <v>123</v>
      </c>
      <c r="H3" s="2"/>
      <c r="I3" s="2" t="s">
        <v>13</v>
      </c>
      <c r="J3" s="2"/>
      <c r="K3" s="2"/>
    </row>
    <row r="4" ht="23.25" customHeight="1" spans="1:11">
      <c r="A4" s="2" t="s">
        <v>109</v>
      </c>
      <c r="B4" s="2"/>
      <c r="C4" s="2"/>
      <c r="D4" s="2"/>
      <c r="E4" s="2" t="s">
        <v>15</v>
      </c>
      <c r="F4" s="2" t="s">
        <v>124</v>
      </c>
      <c r="G4" s="2" t="s">
        <v>125</v>
      </c>
      <c r="H4" s="2"/>
      <c r="I4" s="2" t="s">
        <v>19</v>
      </c>
      <c r="J4" s="2" t="s">
        <v>70</v>
      </c>
      <c r="K4" s="2" t="s">
        <v>20</v>
      </c>
    </row>
    <row r="5" ht="23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3.25" customHeight="1" spans="1:11">
      <c r="A6" s="2"/>
      <c r="B6" s="2"/>
      <c r="C6" s="4" t="s">
        <v>126</v>
      </c>
      <c r="D6" s="4"/>
      <c r="E6" s="2">
        <v>24</v>
      </c>
      <c r="F6" s="2"/>
      <c r="G6" s="2"/>
      <c r="H6" s="2"/>
      <c r="I6" s="2">
        <v>10</v>
      </c>
      <c r="J6" s="74">
        <v>1</v>
      </c>
      <c r="K6" s="2">
        <v>10</v>
      </c>
    </row>
    <row r="7" ht="23.25" customHeight="1" spans="1:11">
      <c r="A7" s="2"/>
      <c r="B7" s="2"/>
      <c r="C7" s="2" t="s">
        <v>127</v>
      </c>
      <c r="D7" s="2"/>
      <c r="E7" s="2">
        <v>24</v>
      </c>
      <c r="F7" s="2"/>
      <c r="G7" s="2"/>
      <c r="H7" s="2"/>
      <c r="I7" s="2" t="s">
        <v>23</v>
      </c>
      <c r="J7" s="2"/>
      <c r="K7" s="2" t="s">
        <v>23</v>
      </c>
    </row>
    <row r="8" ht="23.25" customHeight="1" spans="1:11">
      <c r="A8" s="2"/>
      <c r="B8" s="2"/>
      <c r="C8" s="2" t="s">
        <v>128</v>
      </c>
      <c r="D8" s="2"/>
      <c r="E8" s="2"/>
      <c r="F8" s="2"/>
      <c r="G8" s="2"/>
      <c r="H8" s="2"/>
      <c r="I8" s="2" t="s">
        <v>23</v>
      </c>
      <c r="J8" s="2"/>
      <c r="K8" s="2" t="s">
        <v>23</v>
      </c>
    </row>
    <row r="9" ht="23.25" customHeight="1" spans="1:11">
      <c r="A9" s="2"/>
      <c r="B9" s="2"/>
      <c r="C9" s="2" t="s">
        <v>129</v>
      </c>
      <c r="D9" s="2"/>
      <c r="E9" s="2"/>
      <c r="F9" s="2"/>
      <c r="G9" s="2"/>
      <c r="H9" s="2"/>
      <c r="I9" s="2" t="s">
        <v>23</v>
      </c>
      <c r="J9" s="2"/>
      <c r="K9" s="2" t="s">
        <v>23</v>
      </c>
    </row>
    <row r="10" ht="23.25" customHeight="1" spans="1:11">
      <c r="A10" s="2" t="s">
        <v>130</v>
      </c>
      <c r="B10" s="2" t="s">
        <v>26</v>
      </c>
      <c r="C10" s="2"/>
      <c r="D10" s="2"/>
      <c r="E10" s="2"/>
      <c r="F10" s="2"/>
      <c r="G10" s="2" t="s">
        <v>131</v>
      </c>
      <c r="H10" s="2"/>
      <c r="I10" s="2"/>
      <c r="J10" s="2"/>
      <c r="K10" s="2"/>
    </row>
    <row r="11" ht="75" customHeight="1" spans="1:11">
      <c r="A11" s="2"/>
      <c r="B11" s="59" t="s">
        <v>184</v>
      </c>
      <c r="C11" s="59"/>
      <c r="D11" s="59"/>
      <c r="E11" s="59"/>
      <c r="F11" s="59"/>
      <c r="G11" s="59" t="s">
        <v>185</v>
      </c>
      <c r="H11" s="59"/>
      <c r="I11" s="59"/>
      <c r="J11" s="59"/>
      <c r="K11" s="59"/>
    </row>
    <row r="12" ht="23.25" customHeight="1" spans="1:11">
      <c r="A12" s="60" t="s">
        <v>134</v>
      </c>
      <c r="B12" s="61" t="s">
        <v>35</v>
      </c>
      <c r="C12" s="61" t="s">
        <v>36</v>
      </c>
      <c r="D12" s="62" t="s">
        <v>37</v>
      </c>
      <c r="E12" s="62"/>
      <c r="F12" s="61" t="s">
        <v>38</v>
      </c>
      <c r="G12" s="61" t="s">
        <v>39</v>
      </c>
      <c r="H12" s="61" t="s">
        <v>19</v>
      </c>
      <c r="I12" s="61" t="s">
        <v>20</v>
      </c>
      <c r="J12" s="61" t="s">
        <v>40</v>
      </c>
      <c r="K12" s="61"/>
    </row>
    <row r="13" ht="23.25" customHeight="1" spans="1:11">
      <c r="A13" s="60"/>
      <c r="B13" s="61" t="s">
        <v>135</v>
      </c>
      <c r="C13" s="61" t="s">
        <v>136</v>
      </c>
      <c r="D13" s="63" t="s">
        <v>186</v>
      </c>
      <c r="E13" s="63"/>
      <c r="F13" s="64" t="s">
        <v>44</v>
      </c>
      <c r="G13" s="65">
        <v>1</v>
      </c>
      <c r="H13" s="61"/>
      <c r="I13" s="61"/>
      <c r="J13" s="61"/>
      <c r="K13" s="61"/>
    </row>
    <row r="14" ht="23.25" customHeight="1" spans="1:11">
      <c r="A14" s="60"/>
      <c r="B14" s="61"/>
      <c r="C14" s="61" t="s">
        <v>140</v>
      </c>
      <c r="D14" s="66" t="s">
        <v>187</v>
      </c>
      <c r="E14" s="66"/>
      <c r="F14" s="64" t="s">
        <v>68</v>
      </c>
      <c r="G14" s="65"/>
      <c r="H14" s="61"/>
      <c r="I14" s="61"/>
      <c r="J14" s="61"/>
      <c r="K14" s="61"/>
    </row>
    <row r="15" ht="23.25" customHeight="1" spans="1:11">
      <c r="A15" s="60"/>
      <c r="B15" s="61"/>
      <c r="C15" s="61" t="s">
        <v>153</v>
      </c>
      <c r="D15" s="66" t="s">
        <v>188</v>
      </c>
      <c r="E15" s="66"/>
      <c r="F15" s="64" t="s">
        <v>155</v>
      </c>
      <c r="G15" s="67"/>
      <c r="H15" s="61"/>
      <c r="I15" s="61"/>
      <c r="J15" s="61"/>
      <c r="K15" s="61"/>
    </row>
    <row r="16" ht="23.25" customHeight="1" spans="1:11">
      <c r="A16" s="60"/>
      <c r="B16" s="61"/>
      <c r="C16" s="61" t="s">
        <v>157</v>
      </c>
      <c r="D16" s="66" t="s">
        <v>189</v>
      </c>
      <c r="E16" s="66"/>
      <c r="F16" s="64" t="s">
        <v>190</v>
      </c>
      <c r="G16" s="65">
        <v>1</v>
      </c>
      <c r="H16" s="61"/>
      <c r="I16" s="61"/>
      <c r="J16" s="61"/>
      <c r="K16" s="61"/>
    </row>
    <row r="17" ht="23.25" customHeight="1" spans="1:11">
      <c r="A17" s="60"/>
      <c r="B17" s="62" t="s">
        <v>160</v>
      </c>
      <c r="C17" s="61" t="s">
        <v>73</v>
      </c>
      <c r="D17" s="66" t="s">
        <v>74</v>
      </c>
      <c r="E17" s="66"/>
      <c r="F17" s="64" t="s">
        <v>191</v>
      </c>
      <c r="G17" s="65">
        <v>1</v>
      </c>
      <c r="H17" s="61"/>
      <c r="I17" s="61"/>
      <c r="J17" s="61"/>
      <c r="K17" s="61"/>
    </row>
    <row r="18" ht="23.25" customHeight="1" spans="1:11">
      <c r="A18" s="60"/>
      <c r="B18" s="68"/>
      <c r="C18" s="62" t="s">
        <v>75</v>
      </c>
      <c r="D18" s="66" t="s">
        <v>192</v>
      </c>
      <c r="E18" s="66"/>
      <c r="F18" s="64" t="s">
        <v>193</v>
      </c>
      <c r="G18" s="65">
        <v>1</v>
      </c>
      <c r="H18" s="61"/>
      <c r="I18" s="61"/>
      <c r="J18" s="61"/>
      <c r="K18" s="61"/>
    </row>
    <row r="19" ht="23.25" customHeight="1" spans="1:11">
      <c r="A19" s="60"/>
      <c r="B19" s="68"/>
      <c r="C19" s="61" t="s">
        <v>77</v>
      </c>
      <c r="D19" s="66" t="s">
        <v>194</v>
      </c>
      <c r="E19" s="66"/>
      <c r="F19" s="64" t="s">
        <v>195</v>
      </c>
      <c r="G19" s="65">
        <v>1</v>
      </c>
      <c r="H19" s="61"/>
      <c r="I19" s="61"/>
      <c r="J19" s="61"/>
      <c r="K19" s="61"/>
    </row>
    <row r="20" ht="23.25" customHeight="1" spans="1:11">
      <c r="A20" s="60"/>
      <c r="B20" s="68"/>
      <c r="C20" s="62" t="s">
        <v>170</v>
      </c>
      <c r="D20" s="66" t="s">
        <v>196</v>
      </c>
      <c r="E20" s="66"/>
      <c r="F20" s="69" t="s">
        <v>197</v>
      </c>
      <c r="G20" s="65">
        <v>1</v>
      </c>
      <c r="H20" s="61"/>
      <c r="I20" s="61"/>
      <c r="J20" s="61"/>
      <c r="K20" s="61"/>
    </row>
    <row r="21" ht="23.25" customHeight="1" spans="1:11">
      <c r="A21" s="60"/>
      <c r="B21" s="68"/>
      <c r="C21" s="68"/>
      <c r="D21" s="70" t="s">
        <v>198</v>
      </c>
      <c r="E21" s="71"/>
      <c r="F21" s="69" t="s">
        <v>155</v>
      </c>
      <c r="G21" s="65">
        <v>1</v>
      </c>
      <c r="H21" s="61"/>
      <c r="I21" s="61"/>
      <c r="J21" s="75"/>
      <c r="K21" s="76"/>
    </row>
    <row r="22" ht="23.25" customHeight="1" spans="1:11">
      <c r="A22" s="60"/>
      <c r="B22" s="68"/>
      <c r="C22" s="68"/>
      <c r="D22" s="70" t="s">
        <v>199</v>
      </c>
      <c r="E22" s="71"/>
      <c r="F22" s="69" t="s">
        <v>200</v>
      </c>
      <c r="G22" s="65">
        <v>1</v>
      </c>
      <c r="H22" s="61"/>
      <c r="I22" s="61"/>
      <c r="J22" s="75"/>
      <c r="K22" s="76"/>
    </row>
    <row r="23" ht="23.25" customHeight="1" spans="1:11">
      <c r="A23" s="60"/>
      <c r="B23" s="68"/>
      <c r="C23" s="68"/>
      <c r="D23" s="70" t="s">
        <v>94</v>
      </c>
      <c r="E23" s="71"/>
      <c r="F23" s="69" t="s">
        <v>87</v>
      </c>
      <c r="G23" s="65">
        <v>1</v>
      </c>
      <c r="H23" s="61"/>
      <c r="I23" s="61"/>
      <c r="J23" s="75"/>
      <c r="K23" s="76"/>
    </row>
    <row r="24" ht="23.25" customHeight="1" spans="1:11">
      <c r="A24" s="60"/>
      <c r="B24" s="68"/>
      <c r="C24" s="72"/>
      <c r="D24" s="66" t="s">
        <v>201</v>
      </c>
      <c r="E24" s="66"/>
      <c r="F24" s="67" t="s">
        <v>202</v>
      </c>
      <c r="G24" s="65">
        <v>1</v>
      </c>
      <c r="H24" s="61"/>
      <c r="I24" s="61"/>
      <c r="J24" s="61"/>
      <c r="K24" s="61"/>
    </row>
    <row r="25" ht="23.25" customHeight="1" spans="1:11">
      <c r="A25" s="60"/>
      <c r="B25" s="61" t="s">
        <v>173</v>
      </c>
      <c r="C25" s="68" t="s">
        <v>173</v>
      </c>
      <c r="D25" s="70" t="s">
        <v>203</v>
      </c>
      <c r="E25" s="71"/>
      <c r="F25" s="67" t="s">
        <v>68</v>
      </c>
      <c r="G25" s="67" t="s">
        <v>68</v>
      </c>
      <c r="H25" s="61"/>
      <c r="I25" s="61"/>
      <c r="J25" s="75"/>
      <c r="K25" s="76"/>
    </row>
    <row r="26" ht="23.25" customHeight="1" spans="1:11">
      <c r="A26" s="60"/>
      <c r="B26" s="61"/>
      <c r="C26" s="68"/>
      <c r="D26" s="70" t="s">
        <v>99</v>
      </c>
      <c r="E26" s="71"/>
      <c r="F26" s="67" t="s">
        <v>68</v>
      </c>
      <c r="G26" s="67" t="s">
        <v>68</v>
      </c>
      <c r="H26" s="61"/>
      <c r="I26" s="61"/>
      <c r="J26" s="75"/>
      <c r="K26" s="76"/>
    </row>
    <row r="27" ht="23.25" customHeight="1" spans="1:11">
      <c r="A27" s="60"/>
      <c r="B27" s="61"/>
      <c r="C27" s="72"/>
      <c r="D27" s="66" t="s">
        <v>100</v>
      </c>
      <c r="E27" s="66"/>
      <c r="F27" s="67" t="s">
        <v>71</v>
      </c>
      <c r="G27" s="67" t="s">
        <v>71</v>
      </c>
      <c r="H27" s="61"/>
      <c r="I27" s="61"/>
      <c r="J27" s="61"/>
      <c r="K27" s="61"/>
    </row>
    <row r="28" ht="23.25" customHeight="1" spans="1:11">
      <c r="A28" s="73" t="s">
        <v>177</v>
      </c>
      <c r="B28" s="73"/>
      <c r="C28" s="73"/>
      <c r="D28" s="73"/>
      <c r="E28" s="73"/>
      <c r="F28" s="73"/>
      <c r="G28" s="73"/>
      <c r="H28" s="73">
        <f>SUM(H13:H27)+I6</f>
        <v>10</v>
      </c>
      <c r="I28" s="73">
        <f>SUM(I13:I27)+K6</f>
        <v>10</v>
      </c>
      <c r="J28" s="61"/>
      <c r="K28" s="61"/>
    </row>
    <row r="29" ht="23.25" customHeight="1" spans="1:11">
      <c r="A29" s="24" t="s">
        <v>178</v>
      </c>
      <c r="B29" s="25" t="s">
        <v>179</v>
      </c>
      <c r="C29" s="26"/>
      <c r="D29" s="26"/>
      <c r="E29" s="26"/>
      <c r="F29" s="26"/>
      <c r="G29" s="26"/>
      <c r="H29" s="26"/>
      <c r="I29" s="26"/>
      <c r="J29" s="26"/>
      <c r="K29" s="36"/>
    </row>
    <row r="30" spans="1:11">
      <c r="A30" s="27" t="s">
        <v>180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ht="51.95" customHeight="1" spans="1:11">
      <c r="A31" s="27" t="s">
        <v>181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ht="41.1" customHeight="1" spans="1:11">
      <c r="A32" s="27" t="s">
        <v>182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ht="15.95" customHeight="1"/>
  </sheetData>
  <mergeCells count="72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A28:G28"/>
    <mergeCell ref="J28:K28"/>
    <mergeCell ref="B29:K29"/>
    <mergeCell ref="A30:K30"/>
    <mergeCell ref="A31:K31"/>
    <mergeCell ref="A32:K32"/>
    <mergeCell ref="A10:A11"/>
    <mergeCell ref="A12:A27"/>
    <mergeCell ref="B13:B16"/>
    <mergeCell ref="B17:B24"/>
    <mergeCell ref="B25:B27"/>
    <mergeCell ref="C20:C24"/>
    <mergeCell ref="C25:C27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D9" sqref="D9"/>
    </sheetView>
  </sheetViews>
  <sheetFormatPr defaultColWidth="9" defaultRowHeight="14.4" outlineLevelRow="6"/>
  <cols>
    <col min="1" max="1" width="5.75" style="38" customWidth="1"/>
    <col min="2" max="2" width="23" customWidth="1"/>
    <col min="3" max="3" width="18.1296296296296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9" t="s">
        <v>204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7" customFormat="1" ht="30" customHeight="1" spans="1:12">
      <c r="A2" s="40" t="s">
        <v>106</v>
      </c>
      <c r="B2" s="41" t="s">
        <v>205</v>
      </c>
      <c r="C2" s="42" t="s">
        <v>108</v>
      </c>
      <c r="D2" s="43" t="s">
        <v>206</v>
      </c>
      <c r="E2" s="44"/>
      <c r="F2" s="44"/>
      <c r="G2" s="44"/>
      <c r="H2" s="44"/>
      <c r="I2" s="44"/>
      <c r="J2" s="46"/>
      <c r="K2" s="40" t="s">
        <v>110</v>
      </c>
      <c r="L2" s="40" t="s">
        <v>111</v>
      </c>
    </row>
    <row r="3" s="37" customFormat="1" ht="30" customHeight="1" spans="1:12">
      <c r="A3" s="45"/>
      <c r="B3" s="41"/>
      <c r="C3" s="42"/>
      <c r="D3" s="43" t="s">
        <v>16</v>
      </c>
      <c r="E3" s="44"/>
      <c r="F3" s="44"/>
      <c r="G3" s="44"/>
      <c r="H3" s="46"/>
      <c r="I3" s="54" t="s">
        <v>112</v>
      </c>
      <c r="J3" s="54" t="s">
        <v>113</v>
      </c>
      <c r="K3" s="45"/>
      <c r="L3" s="45"/>
    </row>
    <row r="4" s="37" customFormat="1" ht="30" customHeight="1" spans="1:12">
      <c r="A4" s="47"/>
      <c r="B4" s="41"/>
      <c r="C4" s="42"/>
      <c r="D4" s="42" t="s">
        <v>114</v>
      </c>
      <c r="E4" s="41" t="s">
        <v>207</v>
      </c>
      <c r="F4" s="41" t="s">
        <v>208</v>
      </c>
      <c r="G4" s="41" t="s">
        <v>209</v>
      </c>
      <c r="H4" s="41" t="s">
        <v>117</v>
      </c>
      <c r="I4" s="55"/>
      <c r="J4" s="47"/>
      <c r="K4" s="47"/>
      <c r="L4" s="45"/>
    </row>
    <row r="5" ht="30" customHeight="1" spans="1:12">
      <c r="A5" s="48">
        <v>1</v>
      </c>
      <c r="B5" s="49" t="s">
        <v>210</v>
      </c>
      <c r="C5" s="50" t="s">
        <v>119</v>
      </c>
      <c r="D5" s="48">
        <f>E5</f>
        <v>904.13</v>
      </c>
      <c r="E5" s="48">
        <v>904.13</v>
      </c>
      <c r="F5" s="48">
        <v>0</v>
      </c>
      <c r="G5" s="48">
        <v>0</v>
      </c>
      <c r="H5" s="48">
        <v>0</v>
      </c>
      <c r="I5" s="48">
        <f>中央政法转移支付资金!G6</f>
        <v>522.08</v>
      </c>
      <c r="J5" s="56">
        <f>I5/D5</f>
        <v>0.577439085087322</v>
      </c>
      <c r="K5" s="57">
        <f>中央政法转移支付资金!I38</f>
        <v>95.0543908508732</v>
      </c>
      <c r="L5" s="48"/>
    </row>
    <row r="6" ht="30" customHeight="1" spans="1:12">
      <c r="A6" s="48">
        <v>2</v>
      </c>
      <c r="B6" s="50" t="s">
        <v>211</v>
      </c>
      <c r="C6" s="50" t="s">
        <v>119</v>
      </c>
      <c r="D6" s="48">
        <f>E6+F6+G6+H6</f>
        <v>4.14</v>
      </c>
      <c r="E6" s="48">
        <v>0</v>
      </c>
      <c r="F6" s="48">
        <v>4.14</v>
      </c>
      <c r="G6" s="48">
        <v>0</v>
      </c>
      <c r="H6" s="48">
        <v>0</v>
      </c>
      <c r="I6" s="48">
        <v>4.14</v>
      </c>
      <c r="J6" s="56">
        <f>I6/D6</f>
        <v>1</v>
      </c>
      <c r="K6" s="57"/>
      <c r="L6" s="58" t="s">
        <v>212</v>
      </c>
    </row>
    <row r="7" ht="30" customHeight="1" spans="1:12">
      <c r="A7" s="51" t="s">
        <v>120</v>
      </c>
      <c r="B7" s="52"/>
      <c r="C7" s="53"/>
      <c r="D7" s="48">
        <f t="shared" ref="D7:I7" si="0">SUM(D5:D6)</f>
        <v>908.27</v>
      </c>
      <c r="E7" s="48">
        <f t="shared" si="0"/>
        <v>904.13</v>
      </c>
      <c r="F7" s="48">
        <f t="shared" si="0"/>
        <v>4.14</v>
      </c>
      <c r="G7" s="48">
        <f t="shared" si="0"/>
        <v>0</v>
      </c>
      <c r="H7" s="48">
        <f t="shared" si="0"/>
        <v>0</v>
      </c>
      <c r="I7" s="48">
        <f t="shared" si="0"/>
        <v>526.22</v>
      </c>
      <c r="J7" s="56">
        <f>I7/D7</f>
        <v>0.579365166745571</v>
      </c>
      <c r="K7" s="48">
        <f>K5</f>
        <v>95.0543908508732</v>
      </c>
      <c r="L7" s="48"/>
    </row>
  </sheetData>
  <mergeCells count="11">
    <mergeCell ref="A1:L1"/>
    <mergeCell ref="D2:J2"/>
    <mergeCell ref="D3:H3"/>
    <mergeCell ref="A7:C7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80" zoomScaleNormal="80" topLeftCell="A23" workbookViewId="0">
      <selection activeCell="I29" sqref="I29:I34"/>
    </sheetView>
  </sheetViews>
  <sheetFormatPr defaultColWidth="9" defaultRowHeight="14.4"/>
  <cols>
    <col min="1" max="1" width="5.25" customWidth="1"/>
    <col min="2" max="2" width="11.25" customWidth="1"/>
    <col min="3" max="3" width="15" customWidth="1"/>
    <col min="5" max="5" width="20" customWidth="1"/>
    <col min="6" max="6" width="13.25" customWidth="1"/>
    <col min="7" max="7" width="10" customWidth="1"/>
    <col min="8" max="8" width="8.5" customWidth="1"/>
    <col min="9" max="9" width="9" customWidth="1"/>
    <col min="10" max="10" width="7.18518518518519" customWidth="1"/>
    <col min="11" max="11" width="13.0555555555556" customWidth="1"/>
  </cols>
  <sheetData>
    <row r="1" ht="57" customHeight="1" spans="1:11">
      <c r="A1" s="1" t="s">
        <v>213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25" customHeight="1" spans="1:11">
      <c r="A2" s="2" t="s">
        <v>205</v>
      </c>
      <c r="B2" s="2"/>
      <c r="C2" s="2" t="s">
        <v>214</v>
      </c>
      <c r="D2" s="2"/>
      <c r="E2" s="2"/>
      <c r="F2" s="2"/>
      <c r="G2" s="2"/>
      <c r="H2" s="2"/>
      <c r="I2" s="2"/>
      <c r="J2" s="2"/>
      <c r="K2" s="2"/>
    </row>
    <row r="3" ht="23.25" customHeight="1" spans="1:11">
      <c r="A3" s="2" t="s">
        <v>215</v>
      </c>
      <c r="B3" s="2"/>
      <c r="C3" s="2" t="s">
        <v>119</v>
      </c>
      <c r="D3" s="2"/>
      <c r="E3" s="2"/>
      <c r="F3" s="2"/>
      <c r="G3" s="3" t="s">
        <v>123</v>
      </c>
      <c r="H3" s="3"/>
      <c r="I3" s="2" t="s">
        <v>13</v>
      </c>
      <c r="J3" s="2"/>
      <c r="K3" s="2"/>
    </row>
    <row r="4" ht="13" customHeight="1" spans="1:11">
      <c r="A4" s="2" t="s">
        <v>109</v>
      </c>
      <c r="B4" s="2"/>
      <c r="C4" s="2"/>
      <c r="D4" s="2"/>
      <c r="E4" s="2" t="s">
        <v>15</v>
      </c>
      <c r="F4" s="2" t="s">
        <v>124</v>
      </c>
      <c r="G4" s="2" t="s">
        <v>125</v>
      </c>
      <c r="H4" s="2"/>
      <c r="I4" s="2" t="s">
        <v>19</v>
      </c>
      <c r="J4" s="2" t="s">
        <v>70</v>
      </c>
      <c r="K4" s="2" t="s">
        <v>20</v>
      </c>
    </row>
    <row r="5" ht="13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" customHeight="1" spans="1:11">
      <c r="A6" s="2"/>
      <c r="B6" s="2"/>
      <c r="C6" s="4" t="s">
        <v>126</v>
      </c>
      <c r="D6" s="4"/>
      <c r="E6" s="2">
        <v>584</v>
      </c>
      <c r="F6" s="2">
        <f>F7</f>
        <v>904.13</v>
      </c>
      <c r="G6" s="2">
        <f>G7</f>
        <v>522.08</v>
      </c>
      <c r="H6" s="2"/>
      <c r="I6" s="2">
        <v>10</v>
      </c>
      <c r="J6" s="28">
        <f>G6/F6</f>
        <v>0.577439085087322</v>
      </c>
      <c r="K6" s="29">
        <f>J6*I6</f>
        <v>5.77439085087322</v>
      </c>
    </row>
    <row r="7" ht="20" customHeight="1" spans="1:11">
      <c r="A7" s="2"/>
      <c r="B7" s="2"/>
      <c r="C7" s="2" t="s">
        <v>216</v>
      </c>
      <c r="D7" s="2"/>
      <c r="E7" s="2">
        <v>584</v>
      </c>
      <c r="F7" s="2">
        <v>904.13</v>
      </c>
      <c r="G7" s="2">
        <v>522.08</v>
      </c>
      <c r="H7" s="2"/>
      <c r="I7" s="2" t="s">
        <v>23</v>
      </c>
      <c r="J7" s="28">
        <f>G7/F7</f>
        <v>0.577439085087322</v>
      </c>
      <c r="K7" s="2" t="s">
        <v>23</v>
      </c>
    </row>
    <row r="8" ht="20" customHeight="1" spans="1:11">
      <c r="A8" s="2"/>
      <c r="B8" s="2"/>
      <c r="C8" s="5" t="s">
        <v>217</v>
      </c>
      <c r="D8" s="6"/>
      <c r="E8" s="2">
        <v>0</v>
      </c>
      <c r="F8" s="6">
        <v>0</v>
      </c>
      <c r="G8" s="5">
        <v>0</v>
      </c>
      <c r="H8" s="6"/>
      <c r="I8" s="2" t="s">
        <v>23</v>
      </c>
      <c r="J8" s="2"/>
      <c r="K8" s="2" t="s">
        <v>23</v>
      </c>
    </row>
    <row r="9" ht="20" customHeight="1" spans="1:11">
      <c r="A9" s="2"/>
      <c r="B9" s="2"/>
      <c r="C9" s="2" t="s">
        <v>218</v>
      </c>
      <c r="D9" s="2"/>
      <c r="E9" s="2">
        <v>0</v>
      </c>
      <c r="F9" s="2">
        <v>0</v>
      </c>
      <c r="G9" s="2">
        <v>0</v>
      </c>
      <c r="H9" s="2"/>
      <c r="I9" s="2" t="s">
        <v>23</v>
      </c>
      <c r="J9" s="2"/>
      <c r="K9" s="2" t="s">
        <v>23</v>
      </c>
    </row>
    <row r="10" ht="20" customHeight="1" spans="1:11">
      <c r="A10" s="2"/>
      <c r="B10" s="2"/>
      <c r="C10" s="2" t="s">
        <v>219</v>
      </c>
      <c r="D10" s="2"/>
      <c r="E10" s="2">
        <v>0</v>
      </c>
      <c r="F10" s="2">
        <v>0</v>
      </c>
      <c r="G10" s="2">
        <v>0</v>
      </c>
      <c r="H10" s="2"/>
      <c r="I10" s="2" t="s">
        <v>23</v>
      </c>
      <c r="J10" s="2"/>
      <c r="K10" s="2" t="s">
        <v>23</v>
      </c>
    </row>
    <row r="11" ht="23.25" customHeight="1" spans="1:11">
      <c r="A11" s="2" t="s">
        <v>130</v>
      </c>
      <c r="B11" s="2" t="s">
        <v>26</v>
      </c>
      <c r="C11" s="2"/>
      <c r="D11" s="2"/>
      <c r="E11" s="2"/>
      <c r="F11" s="2"/>
      <c r="G11" s="2" t="s">
        <v>131</v>
      </c>
      <c r="H11" s="2"/>
      <c r="I11" s="2"/>
      <c r="J11" s="2"/>
      <c r="K11" s="2"/>
    </row>
    <row r="12" ht="105.95" customHeight="1" spans="1:11">
      <c r="A12" s="2"/>
      <c r="B12" s="7" t="s">
        <v>220</v>
      </c>
      <c r="C12" s="7"/>
      <c r="D12" s="7"/>
      <c r="E12" s="7"/>
      <c r="F12" s="7"/>
      <c r="G12" s="7" t="s">
        <v>221</v>
      </c>
      <c r="H12" s="7"/>
      <c r="I12" s="7"/>
      <c r="J12" s="7"/>
      <c r="K12" s="7"/>
    </row>
    <row r="13" ht="23.25" customHeight="1" spans="1:11">
      <c r="A13" s="8" t="s">
        <v>134</v>
      </c>
      <c r="B13" s="2" t="s">
        <v>35</v>
      </c>
      <c r="C13" s="2" t="s">
        <v>36</v>
      </c>
      <c r="D13" s="2" t="s">
        <v>37</v>
      </c>
      <c r="E13" s="2"/>
      <c r="F13" s="2" t="s">
        <v>38</v>
      </c>
      <c r="G13" s="2" t="s">
        <v>39</v>
      </c>
      <c r="H13" s="2" t="s">
        <v>19</v>
      </c>
      <c r="I13" s="2" t="s">
        <v>20</v>
      </c>
      <c r="J13" s="2" t="s">
        <v>40</v>
      </c>
      <c r="K13" s="2"/>
    </row>
    <row r="14" ht="26" customHeight="1" spans="1:11">
      <c r="A14" s="8"/>
      <c r="B14" s="2" t="s">
        <v>135</v>
      </c>
      <c r="C14" s="2" t="s">
        <v>136</v>
      </c>
      <c r="D14" s="9" t="s">
        <v>222</v>
      </c>
      <c r="E14" s="9"/>
      <c r="F14" s="10" t="s">
        <v>223</v>
      </c>
      <c r="G14" s="11" t="s">
        <v>224</v>
      </c>
      <c r="H14" s="11">
        <v>3.38</v>
      </c>
      <c r="I14" s="11">
        <v>3.38</v>
      </c>
      <c r="J14" s="7"/>
      <c r="K14" s="7"/>
    </row>
    <row r="15" ht="26" customHeight="1" spans="1:11">
      <c r="A15" s="8"/>
      <c r="B15" s="2"/>
      <c r="C15" s="2"/>
      <c r="D15" s="12" t="s">
        <v>225</v>
      </c>
      <c r="E15" s="13"/>
      <c r="F15" s="10" t="s">
        <v>226</v>
      </c>
      <c r="G15" s="14">
        <v>1</v>
      </c>
      <c r="H15" s="11">
        <v>3.33</v>
      </c>
      <c r="I15" s="11">
        <v>3.33</v>
      </c>
      <c r="J15" s="30"/>
      <c r="K15" s="31"/>
    </row>
    <row r="16" ht="26" customHeight="1" spans="1:11">
      <c r="A16" s="8"/>
      <c r="B16" s="2"/>
      <c r="C16" s="2"/>
      <c r="D16" s="12" t="s">
        <v>227</v>
      </c>
      <c r="E16" s="13"/>
      <c r="F16" s="10" t="s">
        <v>228</v>
      </c>
      <c r="G16" s="10" t="s">
        <v>229</v>
      </c>
      <c r="H16" s="11">
        <v>3.33</v>
      </c>
      <c r="I16" s="11">
        <v>2.77</v>
      </c>
      <c r="J16" s="30" t="s">
        <v>230</v>
      </c>
      <c r="K16" s="31"/>
    </row>
    <row r="17" ht="23.25" customHeight="1" spans="1:13">
      <c r="A17" s="8"/>
      <c r="B17" s="2"/>
      <c r="C17" s="2"/>
      <c r="D17" s="9" t="s">
        <v>231</v>
      </c>
      <c r="E17" s="9"/>
      <c r="F17" s="10" t="s">
        <v>68</v>
      </c>
      <c r="G17" s="14">
        <v>1</v>
      </c>
      <c r="H17" s="11">
        <v>3.33</v>
      </c>
      <c r="I17" s="11">
        <v>3.33</v>
      </c>
      <c r="J17" s="11"/>
      <c r="K17" s="11"/>
      <c r="M17">
        <f>(1-(190%-130%)*0.28)*3.33</f>
        <v>2.77056</v>
      </c>
    </row>
    <row r="18" ht="23.25" customHeight="1" spans="1:11">
      <c r="A18" s="8"/>
      <c r="B18" s="2"/>
      <c r="C18" s="15" t="s">
        <v>140</v>
      </c>
      <c r="D18" s="16" t="s">
        <v>232</v>
      </c>
      <c r="E18" s="16"/>
      <c r="F18" s="10" t="s">
        <v>71</v>
      </c>
      <c r="G18" s="14">
        <v>1</v>
      </c>
      <c r="H18" s="11">
        <v>3.33</v>
      </c>
      <c r="I18" s="11">
        <v>3.33</v>
      </c>
      <c r="J18" s="11"/>
      <c r="K18" s="11"/>
    </row>
    <row r="19" ht="23.25" customHeight="1" spans="1:11">
      <c r="A19" s="8"/>
      <c r="B19" s="2"/>
      <c r="C19" s="17"/>
      <c r="D19" s="16" t="s">
        <v>233</v>
      </c>
      <c r="E19" s="16"/>
      <c r="F19" s="10" t="s">
        <v>226</v>
      </c>
      <c r="G19" s="14">
        <v>1</v>
      </c>
      <c r="H19" s="11">
        <v>3.33</v>
      </c>
      <c r="I19" s="11">
        <v>3.33</v>
      </c>
      <c r="J19" s="11"/>
      <c r="K19" s="11"/>
    </row>
    <row r="20" ht="23.25" customHeight="1" spans="1:11">
      <c r="A20" s="8"/>
      <c r="B20" s="2"/>
      <c r="C20" s="17"/>
      <c r="D20" s="18" t="s">
        <v>147</v>
      </c>
      <c r="E20" s="19"/>
      <c r="F20" s="10" t="s">
        <v>68</v>
      </c>
      <c r="G20" s="14">
        <v>1</v>
      </c>
      <c r="H20" s="11">
        <v>3.33</v>
      </c>
      <c r="I20" s="11">
        <v>3.33</v>
      </c>
      <c r="J20" s="32"/>
      <c r="K20" s="33"/>
    </row>
    <row r="21" ht="23.25" customHeight="1" spans="1:11">
      <c r="A21" s="8"/>
      <c r="B21" s="2"/>
      <c r="C21" s="17"/>
      <c r="D21" s="12" t="s">
        <v>234</v>
      </c>
      <c r="E21" s="13"/>
      <c r="F21" s="10" t="s">
        <v>226</v>
      </c>
      <c r="G21" s="14">
        <v>1</v>
      </c>
      <c r="H21" s="11">
        <v>3.33</v>
      </c>
      <c r="I21" s="11">
        <v>3.33</v>
      </c>
      <c r="J21" s="32"/>
      <c r="K21" s="33"/>
    </row>
    <row r="22" ht="50" customHeight="1" spans="1:11">
      <c r="A22" s="8"/>
      <c r="B22" s="2"/>
      <c r="C22" s="20"/>
      <c r="D22" s="9" t="s">
        <v>143</v>
      </c>
      <c r="E22" s="9"/>
      <c r="F22" s="10" t="s">
        <v>144</v>
      </c>
      <c r="G22" s="21">
        <v>0.7386</v>
      </c>
      <c r="H22" s="11">
        <v>3.33</v>
      </c>
      <c r="I22" s="11">
        <v>3.17</v>
      </c>
      <c r="J22" s="7" t="s">
        <v>235</v>
      </c>
      <c r="K22" s="7"/>
    </row>
    <row r="23" ht="23.25" customHeight="1" spans="1:11">
      <c r="A23" s="8"/>
      <c r="B23" s="2"/>
      <c r="C23" s="15" t="s">
        <v>153</v>
      </c>
      <c r="D23" s="9" t="s">
        <v>236</v>
      </c>
      <c r="E23" s="9"/>
      <c r="F23" s="11" t="s">
        <v>155</v>
      </c>
      <c r="G23" s="14">
        <v>1</v>
      </c>
      <c r="H23" s="11">
        <v>3.33</v>
      </c>
      <c r="I23" s="11">
        <v>3.33</v>
      </c>
      <c r="J23" s="2"/>
      <c r="K23" s="2"/>
    </row>
    <row r="24" ht="23.25" customHeight="1" spans="1:11">
      <c r="A24" s="8"/>
      <c r="B24" s="2"/>
      <c r="C24" s="17"/>
      <c r="D24" s="9" t="s">
        <v>237</v>
      </c>
      <c r="E24" s="9"/>
      <c r="F24" s="11" t="s">
        <v>155</v>
      </c>
      <c r="G24" s="14">
        <v>1</v>
      </c>
      <c r="H24" s="11">
        <v>3.33</v>
      </c>
      <c r="I24" s="11">
        <v>3.33</v>
      </c>
      <c r="J24" s="2"/>
      <c r="K24" s="2"/>
    </row>
    <row r="25" ht="23.25" customHeight="1" spans="1:11">
      <c r="A25" s="8"/>
      <c r="B25" s="2"/>
      <c r="C25" s="17"/>
      <c r="D25" s="12" t="s">
        <v>154</v>
      </c>
      <c r="E25" s="13"/>
      <c r="F25" s="11" t="s">
        <v>155</v>
      </c>
      <c r="G25" s="14">
        <v>1</v>
      </c>
      <c r="H25" s="11">
        <v>3.33</v>
      </c>
      <c r="I25" s="11">
        <v>3.33</v>
      </c>
      <c r="J25" s="5"/>
      <c r="K25" s="6"/>
    </row>
    <row r="26" ht="23.25" customHeight="1" spans="1:11">
      <c r="A26" s="8"/>
      <c r="B26" s="2"/>
      <c r="C26" s="17"/>
      <c r="D26" s="12" t="s">
        <v>238</v>
      </c>
      <c r="E26" s="13"/>
      <c r="F26" s="11" t="s">
        <v>155</v>
      </c>
      <c r="G26" s="14">
        <v>1</v>
      </c>
      <c r="H26" s="11">
        <v>3.33</v>
      </c>
      <c r="I26" s="11">
        <v>3.33</v>
      </c>
      <c r="J26" s="5"/>
      <c r="K26" s="6"/>
    </row>
    <row r="27" ht="23.25" customHeight="1" spans="1:11">
      <c r="A27" s="8"/>
      <c r="B27" s="2"/>
      <c r="C27" s="20"/>
      <c r="D27" s="12" t="s">
        <v>239</v>
      </c>
      <c r="E27" s="13"/>
      <c r="F27" s="11" t="s">
        <v>155</v>
      </c>
      <c r="G27" s="14">
        <v>1</v>
      </c>
      <c r="H27" s="11">
        <v>3.33</v>
      </c>
      <c r="I27" s="11">
        <v>3.33</v>
      </c>
      <c r="J27" s="5"/>
      <c r="K27" s="6"/>
    </row>
    <row r="28" ht="23.25" customHeight="1" spans="1:11">
      <c r="A28" s="8"/>
      <c r="B28" s="2"/>
      <c r="C28" s="17" t="s">
        <v>157</v>
      </c>
      <c r="D28" s="9" t="s">
        <v>158</v>
      </c>
      <c r="E28" s="9"/>
      <c r="F28" s="10" t="s">
        <v>159</v>
      </c>
      <c r="G28" s="14">
        <v>1</v>
      </c>
      <c r="H28" s="11">
        <v>3.33</v>
      </c>
      <c r="I28" s="11">
        <v>3.33</v>
      </c>
      <c r="J28" s="2"/>
      <c r="K28" s="2"/>
    </row>
    <row r="29" ht="23.25" customHeight="1" spans="1:11">
      <c r="A29" s="8"/>
      <c r="B29" s="15" t="s">
        <v>160</v>
      </c>
      <c r="C29" s="15" t="s">
        <v>73</v>
      </c>
      <c r="D29" s="9" t="s">
        <v>74</v>
      </c>
      <c r="E29" s="9"/>
      <c r="F29" s="11" t="s">
        <v>191</v>
      </c>
      <c r="G29" s="14">
        <v>1</v>
      </c>
      <c r="H29" s="11">
        <v>5</v>
      </c>
      <c r="I29" s="11">
        <v>5</v>
      </c>
      <c r="J29" s="2"/>
      <c r="K29" s="2"/>
    </row>
    <row r="30" ht="23.25" customHeight="1" spans="1:11">
      <c r="A30" s="8"/>
      <c r="B30" s="17"/>
      <c r="C30" s="15" t="s">
        <v>75</v>
      </c>
      <c r="D30" s="12" t="s">
        <v>240</v>
      </c>
      <c r="E30" s="13"/>
      <c r="F30" s="11" t="s">
        <v>241</v>
      </c>
      <c r="G30" s="14">
        <v>1</v>
      </c>
      <c r="H30" s="11">
        <v>5</v>
      </c>
      <c r="I30" s="11">
        <v>5</v>
      </c>
      <c r="J30" s="5"/>
      <c r="K30" s="6"/>
    </row>
    <row r="31" ht="23.25" customHeight="1" spans="1:11">
      <c r="A31" s="8"/>
      <c r="B31" s="17"/>
      <c r="C31" s="20"/>
      <c r="D31" s="9" t="s">
        <v>242</v>
      </c>
      <c r="E31" s="9"/>
      <c r="F31" s="11" t="s">
        <v>241</v>
      </c>
      <c r="G31" s="14">
        <v>1</v>
      </c>
      <c r="H31" s="11">
        <v>5</v>
      </c>
      <c r="I31" s="11">
        <v>5</v>
      </c>
      <c r="J31" s="2"/>
      <c r="K31" s="2"/>
    </row>
    <row r="32" ht="23.25" customHeight="1" spans="1:11">
      <c r="A32" s="8"/>
      <c r="B32" s="17"/>
      <c r="C32" s="15" t="s">
        <v>77</v>
      </c>
      <c r="D32" s="9" t="s">
        <v>243</v>
      </c>
      <c r="E32" s="9"/>
      <c r="F32" s="10" t="s">
        <v>195</v>
      </c>
      <c r="G32" s="14">
        <v>1</v>
      </c>
      <c r="H32" s="11">
        <v>5</v>
      </c>
      <c r="I32" s="11">
        <v>5</v>
      </c>
      <c r="J32" s="2"/>
      <c r="K32" s="2"/>
    </row>
    <row r="33" ht="23.25" customHeight="1" spans="1:11">
      <c r="A33" s="8"/>
      <c r="B33" s="17"/>
      <c r="C33" s="2" t="s">
        <v>170</v>
      </c>
      <c r="D33" s="9" t="s">
        <v>244</v>
      </c>
      <c r="E33" s="9"/>
      <c r="F33" s="11" t="s">
        <v>52</v>
      </c>
      <c r="G33" s="14">
        <v>1</v>
      </c>
      <c r="H33" s="11">
        <v>5</v>
      </c>
      <c r="I33" s="11">
        <v>5</v>
      </c>
      <c r="J33" s="2"/>
      <c r="K33" s="2"/>
    </row>
    <row r="34" ht="23.25" customHeight="1" spans="1:11">
      <c r="A34" s="8"/>
      <c r="B34" s="17"/>
      <c r="C34" s="2"/>
      <c r="D34" s="12" t="s">
        <v>245</v>
      </c>
      <c r="E34" s="13"/>
      <c r="F34" s="11" t="s">
        <v>52</v>
      </c>
      <c r="G34" s="14">
        <v>1</v>
      </c>
      <c r="H34" s="11">
        <v>5</v>
      </c>
      <c r="I34" s="11">
        <v>5</v>
      </c>
      <c r="J34" s="5"/>
      <c r="K34" s="6"/>
    </row>
    <row r="35" ht="23.25" customHeight="1" spans="1:11">
      <c r="A35" s="8"/>
      <c r="B35" s="17" t="s">
        <v>173</v>
      </c>
      <c r="C35" s="15" t="s">
        <v>174</v>
      </c>
      <c r="D35" s="12" t="s">
        <v>246</v>
      </c>
      <c r="E35" s="13"/>
      <c r="F35" s="11" t="s">
        <v>68</v>
      </c>
      <c r="G35" s="14">
        <v>0.95</v>
      </c>
      <c r="H35" s="11">
        <v>3.34</v>
      </c>
      <c r="I35" s="11">
        <v>3.34</v>
      </c>
      <c r="J35" s="5"/>
      <c r="K35" s="6"/>
    </row>
    <row r="36" ht="23.25" customHeight="1" spans="1:11">
      <c r="A36" s="8"/>
      <c r="B36" s="17"/>
      <c r="C36" s="17"/>
      <c r="D36" s="9" t="s">
        <v>176</v>
      </c>
      <c r="E36" s="9"/>
      <c r="F36" s="10" t="s">
        <v>68</v>
      </c>
      <c r="G36" s="14">
        <v>0.96</v>
      </c>
      <c r="H36" s="11">
        <v>3.33</v>
      </c>
      <c r="I36" s="11">
        <v>3.33</v>
      </c>
      <c r="J36" s="2"/>
      <c r="K36" s="2"/>
    </row>
    <row r="37" ht="23.25" customHeight="1" spans="1:11">
      <c r="A37" s="8"/>
      <c r="B37" s="20"/>
      <c r="C37" s="20"/>
      <c r="D37" s="9" t="s">
        <v>175</v>
      </c>
      <c r="E37" s="9"/>
      <c r="F37" s="10" t="s">
        <v>68</v>
      </c>
      <c r="G37" s="14">
        <v>0.95</v>
      </c>
      <c r="H37" s="11">
        <v>3.33</v>
      </c>
      <c r="I37" s="11">
        <v>3.33</v>
      </c>
      <c r="J37" s="2"/>
      <c r="K37" s="2"/>
    </row>
    <row r="38" ht="23.25" customHeight="1" spans="1:11">
      <c r="A38" s="22" t="s">
        <v>177</v>
      </c>
      <c r="B38" s="22"/>
      <c r="C38" s="22"/>
      <c r="D38" s="23"/>
      <c r="E38" s="23"/>
      <c r="F38" s="22"/>
      <c r="G38" s="22"/>
      <c r="H38" s="22">
        <f>SUM(H14:H37)+I6</f>
        <v>100</v>
      </c>
      <c r="I38" s="34">
        <f>SUM(I14:I37)+K6</f>
        <v>95.0543908508732</v>
      </c>
      <c r="J38" s="35"/>
      <c r="K38" s="35"/>
    </row>
    <row r="39" ht="23.25" customHeight="1" spans="1:11">
      <c r="A39" s="24" t="s">
        <v>178</v>
      </c>
      <c r="B39" s="25" t="s">
        <v>179</v>
      </c>
      <c r="C39" s="26"/>
      <c r="D39" s="26"/>
      <c r="E39" s="26"/>
      <c r="F39" s="26"/>
      <c r="G39" s="26"/>
      <c r="H39" s="26"/>
      <c r="I39" s="26"/>
      <c r="J39" s="26"/>
      <c r="K39" s="36"/>
    </row>
    <row r="40" spans="1:11">
      <c r="A40" s="27" t="s">
        <v>247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ht="38.25" customHeight="1" spans="1:11">
      <c r="A41" s="27" t="s">
        <v>248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</row>
    <row r="42" ht="41.1" customHeight="1" spans="1:11">
      <c r="A42" s="27" t="s">
        <v>249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</row>
  </sheetData>
  <mergeCells count="96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A38:G38"/>
    <mergeCell ref="J38:K38"/>
    <mergeCell ref="B39:K39"/>
    <mergeCell ref="A40:K40"/>
    <mergeCell ref="A41:K41"/>
    <mergeCell ref="A42:K42"/>
    <mergeCell ref="A11:A12"/>
    <mergeCell ref="A13:A37"/>
    <mergeCell ref="B14:B28"/>
    <mergeCell ref="B29:B34"/>
    <mergeCell ref="B35:B37"/>
    <mergeCell ref="C14:C17"/>
    <mergeCell ref="C18:C22"/>
    <mergeCell ref="C23:C27"/>
    <mergeCell ref="C30:C31"/>
    <mergeCell ref="C33:C34"/>
    <mergeCell ref="C35:C37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二十一克</cp:lastModifiedBy>
  <dcterms:created xsi:type="dcterms:W3CDTF">2018-12-06T00:45:00Z</dcterms:created>
  <cp:lastPrinted>2020-03-13T02:25:00Z</cp:lastPrinted>
  <dcterms:modified xsi:type="dcterms:W3CDTF">2023-05-21T09:19:54Z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F3DF37DCB38F4391A3B2097F992A6BD5</vt:lpwstr>
  </property>
</Properties>
</file>