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1490" tabRatio="899" firstSheet="4" activeTab="4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业务费" sheetId="2" r:id="rId5"/>
    <sheet name="法庭运维费" sheetId="13" r:id="rId6"/>
    <sheet name="省对市县转移支付绩效自评结果汇总表" sheetId="6" r:id="rId7"/>
    <sheet name="中央政法转移支付资金" sheetId="3" r:id="rId8"/>
    <sheet name="Sheet1" sheetId="14" r:id="rId9"/>
  </sheets>
  <calcPr calcId="144525"/>
</workbook>
</file>

<file path=xl/sharedStrings.xml><?xml version="1.0" encoding="utf-8"?>
<sst xmlns="http://schemas.openxmlformats.org/spreadsheetml/2006/main" count="473" uniqueCount="236">
  <si>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</si>
  <si>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编报部门（单位公章）：临夏县人民法院</t>
  </si>
  <si>
    <t xml:space="preserve">                                 编报日期：2023年2月22日</t>
  </si>
  <si>
    <t xml:space="preserve">                                 联系人及电话：马忠良 13519000697</t>
  </si>
  <si>
    <t>2022年度省级预算执行情况绩效单位自评报表目录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</si>
  <si>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</si>
  <si>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</si>
  <si>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</si>
  <si>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</si>
  <si>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</si>
  <si>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四、省对市县转移支付支出绩效自评结果汇总表</t>
  </si>
  <si>
    <t xml:space="preserve">  1.中央政法转移支付资金绩效自评表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</si>
  <si>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临夏县人民法院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</si>
  <si>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</si>
  <si>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临夏县人民法院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</si>
  <si>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</si>
  <si>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</si>
  <si>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</si>
  <si>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</si>
  <si>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</si>
  <si>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</si>
  <si>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</si>
  <si>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</si>
  <si>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</si>
  <si>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</si>
  <si>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</si>
  <si>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</si>
  <si>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</si>
  <si>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</si>
  <si>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目标1：坚持服务大局，推动经济社会高质量发展</t>
  </si>
  <si>
    <t>在北塬、尹集两个法庭挂牌成立了旅游巡回法庭，以灵活的立案、审判、调解、执行方式为景区提供一站式司法便民服务。依法平等保护各类市场主体合法权益，引导各类市场主体强化契约意识、规则意识，累计审结买卖、租赁、运输等合同纠纷案件587件。落实网上立案等司法便民举措，便利当事人诉讼、缩短办案周期、降低解纷成本。建立法官联系服务企业和重大项目机制，每名员额法官联系对接2家企业和1个项目，累计召开企业座谈会40多场次，帮助企业防范法律风险，助力企业健康发展。</t>
  </si>
  <si>
    <t>目标2：助力防范化解风险，服务保障乡村振兴</t>
  </si>
  <si>
    <t>一案一策、逐案施策，下大力气攻坚涉金融不良资产案件清收处置工作，共执结涉金融不良资产案件87件，累计清收到位资金8581万多元，其中，县法院第一清收组清收到位2400多万元，执行组执行到位涉案资金6181万多元。特别是在为期4天的全州法院“护航民生暨陇原执行之百日清收攻坚行动”中，累计执行到位资金625万元，查封不动产19处。全面排查化解各类矛盾纠纷和风险隐患，依法解决群众合理诉求，认真做好党的二十大维稳安保工作。</t>
  </si>
  <si>
    <t>目标3：扎实开展“为群众办实事示范法院”创建活动，推出司法为民便民措施，多元化解矛盾纠纷，不断提升人民群众获得感幸福感安全感。</t>
  </si>
  <si>
    <t>主动融入党委政府社会治理大格局，设立诉前调解中心，成立专门速调团队，打造党委领导、政府支持、法院主推、部门参与、基层主抓的多元解纷大格局，实现了司法审判与行政调解、行业调解、社会调解紧密结合的横向多边解纷力量融合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</si>
  <si>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</si>
  <si>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</si>
  <si>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</si>
  <si>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</si>
  <si>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</si>
  <si>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</si>
  <si>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</si>
  <si>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</si>
  <si>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</si>
  <si>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</si>
  <si>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</si>
  <si>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</si>
  <si>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</si>
  <si>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</si>
  <si>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</si>
  <si>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</si>
  <si>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偏差原因：本年人员经费结转较大。改进措施：持续努力，不断加以改进，提高资金支付率。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</si>
  <si>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</si>
  <si>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</si>
  <si>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</si>
  <si>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</si>
  <si>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</si>
  <si>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</si>
  <si>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</si>
  <si>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</si>
  <si>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</si>
  <si>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</si>
  <si>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</si>
  <si>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=136%</t>
  </si>
  <si>
    <t>重点工作管理</t>
  </si>
  <si>
    <t>重点工作管理制度健全性</t>
  </si>
  <si>
    <t>履职效果</t>
  </si>
  <si>
    <t>部门履职目标</t>
  </si>
  <si>
    <t>收案数</t>
  </si>
  <si>
    <t>&gt;=4500件</t>
  </si>
  <si>
    <t>偏差原因：本年因疫情影响未达到指标值，法为民实效不够凸显，个别案件执行的力度、深度、广度不够。改进措施：持续努力，不断加以改进，全力以赴推进案件的执行程度。</t>
  </si>
  <si>
    <t>结案率</t>
  </si>
  <si>
    <t>&gt;=95%</t>
  </si>
  <si>
    <t>部门效果目标</t>
  </si>
  <si>
    <t>经济效益指标</t>
  </si>
  <si>
    <t>节约经济增长成本</t>
  </si>
  <si>
    <t>社会效益指标</t>
  </si>
  <si>
    <t>有效提高</t>
  </si>
  <si>
    <t>生态效益指标</t>
  </si>
  <si>
    <t>提高民众环保意识</t>
  </si>
  <si>
    <t>社会影响</t>
  </si>
  <si>
    <t>单位获奖情况</t>
  </si>
  <si>
    <t>无</t>
  </si>
  <si>
    <t>违法违纪情况</t>
  </si>
  <si>
    <t>=0</t>
  </si>
  <si>
    <t>能力建设</t>
  </si>
  <si>
    <t>长效管理</t>
  </si>
  <si>
    <t>中期规划建设完备程度</t>
  </si>
  <si>
    <t>完备（100%）</t>
  </si>
  <si>
    <t>党建工作开展规律性</t>
  </si>
  <si>
    <t>规律（100%）</t>
  </si>
  <si>
    <t>信息化管理覆盖率</t>
  </si>
  <si>
    <t>档案管理</t>
  </si>
  <si>
    <t>人员培训机制完备性</t>
  </si>
  <si>
    <t>服务对象满意度</t>
  </si>
  <si>
    <t>干警满意度</t>
  </si>
  <si>
    <t>当事人满意度</t>
  </si>
  <si>
    <t>&gt;=90%</t>
  </si>
  <si>
    <t>内部员工满意度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</si>
  <si>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</si>
  <si>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</si>
  <si>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</si>
  <si>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</si>
  <si>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</si>
  <si>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</si>
  <si>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</si>
  <si>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</si>
  <si>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</si>
  <si>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</si>
  <si>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</si>
  <si>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</si>
  <si>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</si>
  <si>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</si>
  <si>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</si>
  <si>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</si>
  <si>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</si>
  <si>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</t>
  </si>
  <si>
    <t>甘肃省高级人民法院</t>
  </si>
  <si>
    <t>法庭运维费</t>
  </si>
  <si>
    <t>全省法院维修改造资金</t>
  </si>
  <si>
    <t>上年结转项目，本年不做自评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</si>
  <si>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</si>
  <si>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临夏县人民法院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</si>
  <si>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</si>
  <si>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</si>
  <si>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</si>
  <si>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</si>
  <si>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</si>
  <si>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</si>
  <si>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</si>
  <si>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</si>
  <si>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</si>
  <si>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</si>
  <si>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</si>
  <si>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2022年结案率达到95%；保障辖区内社会秩序稳定；在矛盾化解的同时达到社会效果和法律效果统一。</t>
  </si>
  <si>
    <t>受疫情影响2022年结案率达到66.52%；保障辖区内社会秩序稳定；在矛盾化解的同时达到社会效果和法律效果统一。</t>
  </si>
  <si>
    <t>绩效指标</t>
  </si>
  <si>
    <t>产出指标</t>
  </si>
  <si>
    <t>数量指标</t>
  </si>
  <si>
    <t>召开行业性、专业性专项会议</t>
  </si>
  <si>
    <t>&gt;=1次</t>
  </si>
  <si>
    <t>4次</t>
  </si>
  <si>
    <t>指标设置不合理，设置过低导致实际完成值超过130%；改进措施：下一年度将综合考虑各方面因素，科学、合理的设置年度目标值。</t>
  </si>
  <si>
    <t>法治宣传</t>
  </si>
  <si>
    <t>&gt;=5次</t>
  </si>
  <si>
    <t>40次</t>
  </si>
  <si>
    <t>提供法律咨询数</t>
  </si>
  <si>
    <t>1300次</t>
  </si>
  <si>
    <t>1500次</t>
  </si>
  <si>
    <t>质量指标</t>
  </si>
  <si>
    <t>装备保存完整性</t>
  </si>
  <si>
    <t>保存完整</t>
  </si>
  <si>
    <t>装备采购合格率</t>
  </si>
  <si>
    <t>装备采购程序完备性</t>
  </si>
  <si>
    <t>案件执行率</t>
  </si>
  <si>
    <t>&gt;=82%</t>
  </si>
  <si>
    <t>时效指标</t>
  </si>
  <si>
    <t>相关业务办理及时性</t>
  </si>
  <si>
    <t>及时</t>
  </si>
  <si>
    <t>装备配置及时性</t>
  </si>
  <si>
    <t>成本指标</t>
  </si>
  <si>
    <t>装备成本控制率</t>
  </si>
  <si>
    <t>控制在标准范围内</t>
  </si>
  <si>
    <t>办案经费控制率</t>
  </si>
  <si>
    <t>效益指标</t>
  </si>
  <si>
    <t>节约</t>
  </si>
  <si>
    <t>辖区内矛盾纠纷调解成功率</t>
  </si>
  <si>
    <t>环境保护意识提高性</t>
  </si>
  <si>
    <t>提高</t>
  </si>
  <si>
    <t>可持续影响指标</t>
  </si>
  <si>
    <t>档案管理制度</t>
  </si>
  <si>
    <t>建立健全</t>
  </si>
  <si>
    <t>信息公开机制</t>
  </si>
  <si>
    <t>配套设施完备性</t>
  </si>
  <si>
    <t>完备</t>
  </si>
  <si>
    <t>跨部门协同度（公检法）</t>
  </si>
  <si>
    <t>协同度高</t>
  </si>
  <si>
    <t>=97%</t>
  </si>
  <si>
    <t>满意度指标</t>
  </si>
  <si>
    <t>服务对象满意度指标</t>
  </si>
  <si>
    <t>纠纷当事人满意度</t>
  </si>
  <si>
    <t>=95%</t>
  </si>
  <si>
    <t>培训人员满意度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</si>
  <si>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</si>
  <si>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</si>
  <si>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</si>
  <si>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</si>
  <si>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</si>
  <si>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</si>
  <si>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</si>
  <si>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结案率达到95%；保障辖区内社会秩序稳定；在矛盾化解的同时达到社会效果和法律效果统一。</t>
  </si>
  <si>
    <t>工作保障完成率</t>
  </si>
  <si>
    <t>&gt;=1500</t>
  </si>
  <si>
    <t>偏差原因：本年因疫情影响未达到指标值，法为民实效不够凸显，个别案件执行的力度、深度、广度不够。改进措施：持续努力，不断加以改进，加大工作强度。</t>
  </si>
  <si>
    <t>辖区内矛盾化解率</t>
  </si>
  <si>
    <t>&gt;=70%</t>
  </si>
  <si>
    <t>问题处理时效</t>
  </si>
  <si>
    <t>工作任务完成率</t>
  </si>
  <si>
    <t>运维经费控制成本</t>
  </si>
  <si>
    <t>强化震慑效应</t>
  </si>
  <si>
    <t>加强</t>
  </si>
  <si>
    <t>业务能力提升</t>
  </si>
  <si>
    <t>促进社会稳定发展程度</t>
  </si>
  <si>
    <t>促进</t>
  </si>
  <si>
    <t>&gt;=97%</t>
  </si>
  <si>
    <t>建立管理制度</t>
  </si>
  <si>
    <t>审判工作满意度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</si>
  <si>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</si>
  <si>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</si>
  <si>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</si>
  <si>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</si>
  <si>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</si>
  <si>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</si>
  <si>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</t>
  </si>
  <si>
    <t>中央政法转移支付及省级配套</t>
  </si>
  <si>
    <t>1.上年结转项目，本年不做自评；2.年中分配资金，年初无预算，且未报绩效目标，本年不做自评。</t>
  </si>
  <si>
    <t>2022年度省对市县转移支付绩效自评表</t>
  </si>
  <si>
    <t>中央政法转移支付资金（本级）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</si>
  <si>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</si>
  <si>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</si>
  <si>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</si>
  <si>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</si>
  <si>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</si>
  <si>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为了保障法院审判工作的良好运转，保证当年案件审判优质高效完成，提高案件执行率，结案率，我院根据办案业务专项在2022年预算指标设定了绩效目标；2022年新收案件数量达到4275件，2、结案率66.52%；3、装备采购合格率保证在100%；4、信息化管理覆盖率100%；5、预算执行到位率保证在100%；</t>
  </si>
  <si>
    <t>结案数</t>
  </si>
  <si>
    <t>&gt;=4275件</t>
  </si>
  <si>
    <t>完整</t>
  </si>
  <si>
    <t>装备配置率</t>
  </si>
  <si>
    <t>办案技术水平</t>
  </si>
  <si>
    <t>提高维护社会和谐稳定</t>
  </si>
  <si>
    <t>有效提升</t>
  </si>
  <si>
    <t>配套设施完善性</t>
  </si>
  <si>
    <t>完善（100%）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</si>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</sst>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#,##0.00_ 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7" applyNumberFormat="0" applyAlignment="0" applyProtection="0">
      <alignment vertical="center"/>
    </xf>
    <xf numFmtId="0" fontId="35" fillId="11" borderId="23" applyNumberFormat="0" applyAlignment="0" applyProtection="0">
      <alignment vertical="center"/>
    </xf>
    <xf numFmtId="0" fontId="36" fillId="12" borderId="2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9" fontId="0" fillId="0" borderId="1" xfId="1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11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3" fillId="0" borderId="0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Fill="1" applyBorder="1" applyAlignment="1">
      <alignment horizontal="center" vertical="center" wrapText="1"/>
    </xf>
    <xf numFmtId="10" fontId="15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65" zoomScaleNormal="65" workbookViewId="0">
      <selection activeCell="A9" sqref="A9"/>
    </sheetView>
  </sheetViews>
  <sheetFormatPr defaultColWidth="9" defaultRowHeight="13.5"/>
  <cols>
    <col min="1" max="1" width="181.366666666667" customWidth="1"/>
  </cols>
  <sheetData>
    <row r="1" ht="149.25" customHeight="1" spans="1:11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51" customHeight="1" spans="1:11">
      <c r="A2" s="166"/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ht="51" customHeight="1" spans="1:11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ht="51" customHeight="1" spans="1:11">
      <c r="A4" s="167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ht="51" customHeight="1" spans="1:11">
      <c r="A5" s="167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ht="51" customHeight="1" spans="1:11">
      <c r="A6" s="168" t="s">
        <v>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="159" customFormat="1" ht="27" customHeight="1" spans="1:1">
      <c r="A7" s="169"/>
    </row>
    <row r="8" s="159" customFormat="1" ht="27" customHeight="1"/>
    <row r="9" s="15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1" sqref="A21"/>
    </sheetView>
  </sheetViews>
  <sheetFormatPr defaultColWidth="9" defaultRowHeight="13.5"/>
  <cols>
    <col min="1" max="1" width="81.6333333333333" customWidth="1"/>
  </cols>
  <sheetData>
    <row r="1" spans="1:1">
      <c r="A1" s="160"/>
    </row>
    <row r="2" ht="40.5" customHeight="1" spans="1:1">
      <c r="A2" s="161" t="s">
        <v>4</v>
      </c>
    </row>
    <row r="3" ht="19.5" customHeight="1" spans="1:1">
      <c r="A3" s="160"/>
    </row>
    <row r="4" s="159" customFormat="1" ht="30.75" customHeight="1" spans="1:1">
      <c r="A4" s="162" t="s">
        <v>5</v>
      </c>
    </row>
    <row r="5" s="159" customFormat="1" ht="30.75" customHeight="1" spans="1:1">
      <c r="A5" s="162" t="s">
        <v>6</v>
      </c>
    </row>
    <row r="6" s="159" customFormat="1" ht="30.75" customHeight="1" spans="1:1">
      <c r="A6" s="162" t="s">
        <v>7</v>
      </c>
    </row>
    <row r="7" s="159" customFormat="1" ht="30.75" customHeight="1" spans="1:1">
      <c r="A7" s="163" t="s">
        <v>8</v>
      </c>
    </row>
    <row r="8" s="159" customFormat="1" ht="30.75" customHeight="1" spans="1:1">
      <c r="A8" s="163" t="s">
        <v>9</v>
      </c>
    </row>
    <row r="9" s="159" customFormat="1" ht="30.75" customHeight="1" spans="1:1">
      <c r="A9" s="162" t="s">
        <v>10</v>
      </c>
    </row>
    <row r="10" s="159" customFormat="1" ht="30.75" customHeight="1" spans="1:1">
      <c r="A10" s="163" t="s">
        <v>11</v>
      </c>
    </row>
    <row r="11" spans="1:1">
      <c r="A11" s="160"/>
    </row>
    <row r="12" spans="1:1">
      <c r="A12" s="16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L44"/>
  <sheetViews>
    <sheetView zoomScale="70" zoomScaleNormal="70" topLeftCell="A11" workbookViewId="0">
      <selection activeCell="G24" sqref="G24:G26"/>
    </sheetView>
  </sheetViews>
  <sheetFormatPr defaultColWidth="11" defaultRowHeight="14.25"/>
  <cols>
    <col min="1" max="1" width="15.25" style="104" customWidth="1"/>
    <col min="2" max="2" width="20.6416666666667" style="104" customWidth="1"/>
    <col min="3" max="3" width="17.75" style="104" customWidth="1"/>
    <col min="4" max="4" width="36.3583333333333" style="104" customWidth="1"/>
    <col min="5" max="5" width="20.6583333333333" style="104" customWidth="1"/>
    <col min="6" max="6" width="12.3666666666667" style="104" customWidth="1"/>
    <col min="7" max="7" width="8.5" style="104" customWidth="1"/>
    <col min="8" max="8" width="9" style="104" customWidth="1"/>
    <col min="9" max="9" width="23.75" style="104" customWidth="1"/>
    <col min="10" max="16337" width="11" style="104"/>
    <col min="16338" max="16384" width="11" style="106"/>
  </cols>
  <sheetData>
    <row r="1" s="104" customFormat="1" ht="64.5" customHeight="1" spans="1:9">
      <c r="A1" s="107" t="s">
        <v>12</v>
      </c>
      <c r="B1" s="107"/>
      <c r="C1" s="107"/>
      <c r="D1" s="107"/>
      <c r="E1" s="107"/>
      <c r="F1" s="107"/>
      <c r="G1" s="107"/>
      <c r="H1" s="107"/>
      <c r="I1" s="107"/>
    </row>
    <row r="2" s="104" customFormat="1" ht="30" customHeight="1" spans="1:9">
      <c r="A2" s="108" t="s">
        <v>13</v>
      </c>
      <c r="B2" s="109" t="s">
        <v>14</v>
      </c>
      <c r="C2" s="110"/>
      <c r="D2" s="110"/>
      <c r="E2" s="110"/>
      <c r="F2" s="110"/>
      <c r="G2" s="110"/>
      <c r="H2" s="110"/>
      <c r="I2" s="154"/>
    </row>
    <row r="3" s="104" customFormat="1" ht="26.25" customHeight="1" spans="1:9">
      <c r="A3" s="111" t="s">
        <v>15</v>
      </c>
      <c r="B3" s="112"/>
      <c r="C3" s="112" t="s">
        <v>16</v>
      </c>
      <c r="D3" s="113" t="s">
        <v>17</v>
      </c>
      <c r="E3" s="114" t="s">
        <v>18</v>
      </c>
      <c r="F3" s="115" t="s">
        <v>19</v>
      </c>
      <c r="G3" s="116"/>
      <c r="H3" s="117" t="s">
        <v>20</v>
      </c>
      <c r="I3" s="155" t="s">
        <v>21</v>
      </c>
    </row>
    <row r="4" s="104" customFormat="1" ht="23.25" customHeight="1" spans="1:9">
      <c r="A4" s="118"/>
      <c r="B4" s="119" t="s">
        <v>22</v>
      </c>
      <c r="C4" s="120">
        <f>C5+C6</f>
        <v>2163.99</v>
      </c>
      <c r="D4" s="120">
        <f>D5+D6</f>
        <v>2586.82</v>
      </c>
      <c r="E4" s="120">
        <f>E5+E6</f>
        <v>2311.78</v>
      </c>
      <c r="F4" s="121">
        <f>E4/D4</f>
        <v>0.89367640578007</v>
      </c>
      <c r="G4" s="122"/>
      <c r="H4" s="123">
        <v>10</v>
      </c>
      <c r="I4" s="156">
        <f>H4*F4</f>
        <v>8.9367640578007</v>
      </c>
    </row>
    <row r="5" s="104" customFormat="1" ht="23.25" customHeight="1" spans="1:9">
      <c r="A5" s="118"/>
      <c r="B5" s="10" t="s">
        <v>23</v>
      </c>
      <c r="C5" s="124">
        <v>1725.99</v>
      </c>
      <c r="D5" s="124">
        <v>1896.98</v>
      </c>
      <c r="E5" s="124">
        <v>1719.24</v>
      </c>
      <c r="F5" s="125">
        <f>E5/D5</f>
        <v>0.906303703781801</v>
      </c>
      <c r="G5" s="126"/>
      <c r="H5" s="123" t="s">
        <v>24</v>
      </c>
      <c r="I5" s="123" t="s">
        <v>24</v>
      </c>
    </row>
    <row r="6" s="104" customFormat="1" ht="23.25" customHeight="1" spans="1:9">
      <c r="A6" s="127"/>
      <c r="B6" s="10" t="s">
        <v>25</v>
      </c>
      <c r="C6" s="124">
        <v>438</v>
      </c>
      <c r="D6" s="124">
        <v>689.84</v>
      </c>
      <c r="E6" s="124">
        <v>592.54</v>
      </c>
      <c r="F6" s="125">
        <f>E6/D6</f>
        <v>0.858952800649426</v>
      </c>
      <c r="G6" s="126"/>
      <c r="H6" s="123" t="s">
        <v>24</v>
      </c>
      <c r="I6" s="123" t="s">
        <v>24</v>
      </c>
    </row>
    <row r="7" s="104" customFormat="1" ht="23.25" customHeight="1" spans="1:9">
      <c r="A7" s="108" t="s">
        <v>26</v>
      </c>
      <c r="B7" s="111" t="s">
        <v>27</v>
      </c>
      <c r="C7" s="111"/>
      <c r="D7" s="111"/>
      <c r="E7" s="112" t="s">
        <v>28</v>
      </c>
      <c r="F7" s="112"/>
      <c r="G7" s="112"/>
      <c r="H7" s="112"/>
      <c r="I7" s="112"/>
    </row>
    <row r="8" s="104" customFormat="1" ht="95" customHeight="1" spans="1:9">
      <c r="A8" s="128"/>
      <c r="B8" s="10" t="s">
        <v>29</v>
      </c>
      <c r="C8" s="10"/>
      <c r="D8" s="10"/>
      <c r="E8" s="129" t="s">
        <v>30</v>
      </c>
      <c r="F8" s="129"/>
      <c r="G8" s="129"/>
      <c r="H8" s="129"/>
      <c r="I8" s="20"/>
    </row>
    <row r="9" s="104" customFormat="1" ht="95" customHeight="1" spans="1:9">
      <c r="A9" s="128"/>
      <c r="B9" s="19" t="s">
        <v>31</v>
      </c>
      <c r="C9" s="129"/>
      <c r="D9" s="20"/>
      <c r="E9" s="129" t="s">
        <v>32</v>
      </c>
      <c r="F9" s="129"/>
      <c r="G9" s="129"/>
      <c r="H9" s="129"/>
      <c r="I9" s="20"/>
    </row>
    <row r="10" s="104" customFormat="1" ht="65" customHeight="1" spans="1:9">
      <c r="A10" s="128"/>
      <c r="B10" s="10" t="s">
        <v>33</v>
      </c>
      <c r="C10" s="10"/>
      <c r="D10" s="10"/>
      <c r="E10" s="129" t="s">
        <v>34</v>
      </c>
      <c r="F10" s="129"/>
      <c r="G10" s="129"/>
      <c r="H10" s="129"/>
      <c r="I10" s="20"/>
    </row>
    <row r="11" s="104" customFormat="1" ht="23.25" customHeight="1" spans="1:9">
      <c r="A11" s="130" t="s">
        <v>35</v>
      </c>
      <c r="B11" s="113" t="s">
        <v>36</v>
      </c>
      <c r="C11" s="131" t="s">
        <v>37</v>
      </c>
      <c r="D11" s="114" t="s">
        <v>38</v>
      </c>
      <c r="E11" s="112" t="s">
        <v>39</v>
      </c>
      <c r="F11" s="112" t="s">
        <v>40</v>
      </c>
      <c r="G11" s="112" t="s">
        <v>20</v>
      </c>
      <c r="H11" s="112" t="s">
        <v>21</v>
      </c>
      <c r="I11" s="112" t="s">
        <v>41</v>
      </c>
    </row>
    <row r="12" s="104" customFormat="1" ht="23.25" customHeight="1" spans="1:9">
      <c r="A12" s="130"/>
      <c r="B12" s="132" t="s">
        <v>42</v>
      </c>
      <c r="C12" s="133" t="s">
        <v>43</v>
      </c>
      <c r="D12" s="19" t="s">
        <v>44</v>
      </c>
      <c r="E12" s="134" t="s">
        <v>45</v>
      </c>
      <c r="F12" s="135">
        <v>0.906303703781801</v>
      </c>
      <c r="G12" s="136">
        <v>2</v>
      </c>
      <c r="H12" s="136">
        <v>2</v>
      </c>
      <c r="I12" s="157"/>
    </row>
    <row r="13" s="104" customFormat="1" ht="23.25" customHeight="1" spans="1:9">
      <c r="A13" s="130"/>
      <c r="B13" s="137"/>
      <c r="C13" s="138"/>
      <c r="D13" s="19" t="s">
        <v>46</v>
      </c>
      <c r="E13" s="134" t="s">
        <v>45</v>
      </c>
      <c r="F13" s="135">
        <v>0.858952800649426</v>
      </c>
      <c r="G13" s="136">
        <v>2</v>
      </c>
      <c r="H13" s="136">
        <v>2</v>
      </c>
      <c r="I13" s="157"/>
    </row>
    <row r="14" s="104" customFormat="1" ht="23.25" customHeight="1" spans="1:9">
      <c r="A14" s="130"/>
      <c r="B14" s="137"/>
      <c r="C14" s="138"/>
      <c r="D14" s="19" t="s">
        <v>47</v>
      </c>
      <c r="E14" s="130" t="s">
        <v>48</v>
      </c>
      <c r="F14" s="139">
        <v>0.8161</v>
      </c>
      <c r="G14" s="136">
        <v>2</v>
      </c>
      <c r="H14" s="136">
        <v>2</v>
      </c>
      <c r="I14" s="157"/>
    </row>
    <row r="15" s="104" customFormat="1" ht="23.25" customHeight="1" spans="1:9">
      <c r="A15" s="130"/>
      <c r="B15" s="137"/>
      <c r="C15" s="138"/>
      <c r="D15" s="19" t="s">
        <v>49</v>
      </c>
      <c r="E15" s="130" t="s">
        <v>50</v>
      </c>
      <c r="F15" s="140">
        <v>1.7435</v>
      </c>
      <c r="G15" s="136">
        <v>2</v>
      </c>
      <c r="H15" s="136">
        <v>0</v>
      </c>
      <c r="I15" s="119" t="s">
        <v>51</v>
      </c>
    </row>
    <row r="16" s="104" customFormat="1" ht="23.25" customHeight="1" spans="1:9">
      <c r="A16" s="130"/>
      <c r="B16" s="137"/>
      <c r="C16" s="141" t="s">
        <v>52</v>
      </c>
      <c r="D16" s="19" t="s">
        <v>53</v>
      </c>
      <c r="E16" s="130" t="s">
        <v>54</v>
      </c>
      <c r="F16" s="139">
        <v>1</v>
      </c>
      <c r="G16" s="136">
        <v>2</v>
      </c>
      <c r="H16" s="136">
        <v>2</v>
      </c>
      <c r="I16" s="119"/>
    </row>
    <row r="17" s="104" customFormat="1" ht="23.25" customHeight="1" spans="1:9">
      <c r="A17" s="130"/>
      <c r="B17" s="137"/>
      <c r="C17" s="142"/>
      <c r="D17" s="19" t="s">
        <v>55</v>
      </c>
      <c r="E17" s="130" t="s">
        <v>56</v>
      </c>
      <c r="F17" s="139">
        <v>1</v>
      </c>
      <c r="G17" s="136">
        <v>2</v>
      </c>
      <c r="H17" s="136">
        <v>2</v>
      </c>
      <c r="I17" s="119"/>
    </row>
    <row r="18" s="104" customFormat="1" ht="23.25" customHeight="1" spans="1:9">
      <c r="A18" s="130"/>
      <c r="B18" s="137"/>
      <c r="C18" s="143" t="s">
        <v>57</v>
      </c>
      <c r="D18" s="19" t="s">
        <v>58</v>
      </c>
      <c r="E18" s="130" t="s">
        <v>56</v>
      </c>
      <c r="F18" s="139">
        <v>1</v>
      </c>
      <c r="G18" s="136">
        <v>2</v>
      </c>
      <c r="H18" s="136">
        <v>2</v>
      </c>
      <c r="I18" s="119"/>
    </row>
    <row r="19" s="104" customFormat="1" ht="23.25" customHeight="1" spans="1:9">
      <c r="A19" s="130"/>
      <c r="B19" s="137"/>
      <c r="C19" s="144" t="s">
        <v>59</v>
      </c>
      <c r="D19" s="19" t="s">
        <v>60</v>
      </c>
      <c r="E19" s="130" t="s">
        <v>56</v>
      </c>
      <c r="F19" s="139">
        <v>1</v>
      </c>
      <c r="G19" s="136">
        <v>2</v>
      </c>
      <c r="H19" s="136">
        <v>2</v>
      </c>
      <c r="I19" s="119"/>
    </row>
    <row r="20" s="104" customFormat="1" ht="23.25" customHeight="1" spans="1:9">
      <c r="A20" s="130"/>
      <c r="B20" s="137"/>
      <c r="C20" s="144" t="s">
        <v>61</v>
      </c>
      <c r="D20" s="19" t="s">
        <v>62</v>
      </c>
      <c r="E20" s="134" t="s">
        <v>63</v>
      </c>
      <c r="F20" s="139">
        <v>1</v>
      </c>
      <c r="G20" s="136">
        <v>2</v>
      </c>
      <c r="H20" s="136">
        <v>2</v>
      </c>
      <c r="I20" s="157"/>
    </row>
    <row r="21" s="104" customFormat="1" ht="23.25" customHeight="1" spans="1:9">
      <c r="A21" s="130"/>
      <c r="B21" s="137"/>
      <c r="C21" s="144" t="s">
        <v>64</v>
      </c>
      <c r="D21" s="19" t="s">
        <v>65</v>
      </c>
      <c r="E21" s="130" t="s">
        <v>54</v>
      </c>
      <c r="F21" s="139">
        <v>1</v>
      </c>
      <c r="G21" s="136">
        <v>2</v>
      </c>
      <c r="H21" s="136">
        <v>2</v>
      </c>
      <c r="I21" s="119"/>
    </row>
    <row r="22" s="104" customFormat="1" ht="23.25" customHeight="1" spans="1:9">
      <c r="A22" s="130"/>
      <c r="B22" s="145" t="s">
        <v>66</v>
      </c>
      <c r="C22" s="132" t="s">
        <v>67</v>
      </c>
      <c r="D22" s="19" t="s">
        <v>68</v>
      </c>
      <c r="E22" s="130" t="s">
        <v>69</v>
      </c>
      <c r="F22" s="146">
        <v>2643</v>
      </c>
      <c r="G22" s="136">
        <v>8</v>
      </c>
      <c r="H22" s="136">
        <v>4.7</v>
      </c>
      <c r="I22" s="119" t="s">
        <v>70</v>
      </c>
    </row>
    <row r="23" s="104" customFormat="1" ht="23.25" customHeight="1" spans="1:9">
      <c r="A23" s="130"/>
      <c r="B23" s="145"/>
      <c r="C23" s="147"/>
      <c r="D23" s="19" t="s">
        <v>71</v>
      </c>
      <c r="E23" s="130" t="s">
        <v>72</v>
      </c>
      <c r="F23" s="135">
        <v>0.6652</v>
      </c>
      <c r="G23" s="136">
        <v>7</v>
      </c>
      <c r="H23" s="136">
        <v>4.62</v>
      </c>
      <c r="I23" s="119" t="s">
        <v>70</v>
      </c>
    </row>
    <row r="24" s="104" customFormat="1" ht="23.25" customHeight="1" spans="1:9">
      <c r="A24" s="130"/>
      <c r="B24" s="145"/>
      <c r="C24" s="132" t="s">
        <v>73</v>
      </c>
      <c r="D24" s="19" t="s">
        <v>74</v>
      </c>
      <c r="E24" s="130" t="s">
        <v>75</v>
      </c>
      <c r="F24" s="139">
        <v>1</v>
      </c>
      <c r="G24" s="136">
        <v>7</v>
      </c>
      <c r="H24" s="136">
        <v>7</v>
      </c>
      <c r="I24" s="119"/>
    </row>
    <row r="25" s="104" customFormat="1" ht="23.25" customHeight="1" spans="1:9">
      <c r="A25" s="130"/>
      <c r="B25" s="145"/>
      <c r="C25" s="147"/>
      <c r="D25" s="19" t="s">
        <v>76</v>
      </c>
      <c r="E25" s="130" t="s">
        <v>77</v>
      </c>
      <c r="F25" s="139">
        <v>1</v>
      </c>
      <c r="G25" s="136">
        <v>7</v>
      </c>
      <c r="H25" s="136">
        <v>7</v>
      </c>
      <c r="I25" s="119"/>
    </row>
    <row r="26" s="104" customFormat="1" ht="23.25" customHeight="1" spans="1:9">
      <c r="A26" s="130"/>
      <c r="B26" s="145"/>
      <c r="C26" s="147"/>
      <c r="D26" s="19" t="s">
        <v>78</v>
      </c>
      <c r="E26" s="134" t="s">
        <v>79</v>
      </c>
      <c r="F26" s="139">
        <v>1</v>
      </c>
      <c r="G26" s="136">
        <v>7</v>
      </c>
      <c r="H26" s="136">
        <v>7</v>
      </c>
      <c r="I26" s="119"/>
    </row>
    <row r="27" s="104" customFormat="1" ht="23.25" customHeight="1" spans="1:9">
      <c r="A27" s="130"/>
      <c r="B27" s="145"/>
      <c r="C27" s="130" t="s">
        <v>80</v>
      </c>
      <c r="D27" s="19" t="s">
        <v>81</v>
      </c>
      <c r="E27" s="130" t="s">
        <v>82</v>
      </c>
      <c r="F27" s="139">
        <v>1</v>
      </c>
      <c r="G27" s="136">
        <v>7</v>
      </c>
      <c r="H27" s="136">
        <v>7</v>
      </c>
      <c r="I27" s="119"/>
    </row>
    <row r="28" s="104" customFormat="1" ht="23.25" customHeight="1" spans="1:9">
      <c r="A28" s="130"/>
      <c r="B28" s="145"/>
      <c r="C28" s="130"/>
      <c r="D28" s="19" t="s">
        <v>83</v>
      </c>
      <c r="E28" s="130" t="s">
        <v>84</v>
      </c>
      <c r="F28" s="139">
        <v>1</v>
      </c>
      <c r="G28" s="136">
        <v>7</v>
      </c>
      <c r="H28" s="136">
        <v>7</v>
      </c>
      <c r="I28" s="119"/>
    </row>
    <row r="29" s="104" customFormat="1" ht="23.25" customHeight="1" spans="1:9">
      <c r="A29" s="130"/>
      <c r="B29" s="137" t="s">
        <v>85</v>
      </c>
      <c r="C29" s="148" t="s">
        <v>86</v>
      </c>
      <c r="D29" s="19" t="s">
        <v>87</v>
      </c>
      <c r="E29" s="130" t="s">
        <v>88</v>
      </c>
      <c r="F29" s="139">
        <v>1</v>
      </c>
      <c r="G29" s="136">
        <v>2.5</v>
      </c>
      <c r="H29" s="136">
        <v>2.5</v>
      </c>
      <c r="I29" s="119"/>
    </row>
    <row r="30" s="104" customFormat="1" ht="23.25" customHeight="1" spans="1:9">
      <c r="A30" s="130"/>
      <c r="B30" s="137"/>
      <c r="C30" s="148"/>
      <c r="D30" s="19" t="s">
        <v>89</v>
      </c>
      <c r="E30" s="130" t="s">
        <v>90</v>
      </c>
      <c r="F30" s="139">
        <v>1</v>
      </c>
      <c r="G30" s="136">
        <v>2.5</v>
      </c>
      <c r="H30" s="136">
        <v>2.5</v>
      </c>
      <c r="I30" s="119"/>
    </row>
    <row r="31" s="104" customFormat="1" ht="23.25" customHeight="1" spans="1:9">
      <c r="A31" s="130"/>
      <c r="B31" s="137"/>
      <c r="C31" s="149"/>
      <c r="D31" s="19" t="s">
        <v>91</v>
      </c>
      <c r="E31" s="130" t="s">
        <v>45</v>
      </c>
      <c r="F31" s="139">
        <v>1</v>
      </c>
      <c r="G31" s="136">
        <v>2.5</v>
      </c>
      <c r="H31" s="136">
        <v>2.5</v>
      </c>
      <c r="I31" s="119"/>
    </row>
    <row r="32" s="104" customFormat="1" ht="23.25" customHeight="1" spans="1:9">
      <c r="A32" s="130"/>
      <c r="B32" s="137"/>
      <c r="C32" s="138" t="s">
        <v>92</v>
      </c>
      <c r="D32" s="19" t="s">
        <v>93</v>
      </c>
      <c r="E32" s="130" t="s">
        <v>88</v>
      </c>
      <c r="F32" s="139">
        <v>1</v>
      </c>
      <c r="G32" s="136">
        <v>2.5</v>
      </c>
      <c r="H32" s="136">
        <v>2.5</v>
      </c>
      <c r="I32" s="119"/>
    </row>
    <row r="33" s="104" customFormat="1" ht="23.25" customHeight="1" spans="1:9">
      <c r="A33" s="109"/>
      <c r="B33" s="150" t="s">
        <v>94</v>
      </c>
      <c r="C33" s="130" t="s">
        <v>94</v>
      </c>
      <c r="D33" s="129" t="s">
        <v>95</v>
      </c>
      <c r="E33" s="130" t="s">
        <v>72</v>
      </c>
      <c r="F33" s="139">
        <v>0.95</v>
      </c>
      <c r="G33" s="130">
        <v>4</v>
      </c>
      <c r="H33" s="130">
        <v>4</v>
      </c>
      <c r="I33" s="119"/>
    </row>
    <row r="34" s="104" customFormat="1" ht="23.25" customHeight="1" spans="1:9">
      <c r="A34" s="109"/>
      <c r="B34" s="148"/>
      <c r="C34" s="130"/>
      <c r="D34" s="129" t="s">
        <v>96</v>
      </c>
      <c r="E34" s="130" t="s">
        <v>97</v>
      </c>
      <c r="F34" s="139">
        <v>0.9</v>
      </c>
      <c r="G34" s="130">
        <v>3</v>
      </c>
      <c r="H34" s="130">
        <v>3</v>
      </c>
      <c r="I34" s="119"/>
    </row>
    <row r="35" s="104" customFormat="1" ht="23.25" customHeight="1" spans="1:9">
      <c r="A35" s="109"/>
      <c r="B35" s="149"/>
      <c r="C35" s="119"/>
      <c r="D35" s="129" t="s">
        <v>98</v>
      </c>
      <c r="E35" s="130" t="s">
        <v>72</v>
      </c>
      <c r="F35" s="139">
        <v>0.95</v>
      </c>
      <c r="G35" s="130">
        <v>3</v>
      </c>
      <c r="H35" s="130">
        <v>3</v>
      </c>
      <c r="I35" s="119"/>
    </row>
    <row r="36" s="104" customFormat="1" ht="23.25" customHeight="1" spans="1:9">
      <c r="A36" s="112" t="s">
        <v>99</v>
      </c>
      <c r="B36" s="112"/>
      <c r="C36" s="112"/>
      <c r="D36" s="112"/>
      <c r="E36" s="112"/>
      <c r="F36" s="112"/>
      <c r="G36" s="116">
        <f>SUM(G12:G35)+H4</f>
        <v>100</v>
      </c>
      <c r="H36" s="151">
        <f>SUM(H12:H35)+I4</f>
        <v>91.2567640578007</v>
      </c>
      <c r="I36" s="119"/>
    </row>
    <row r="37" s="104" customFormat="1" ht="23.25" customHeight="1" spans="1:9">
      <c r="A37" s="17" t="s">
        <v>100</v>
      </c>
      <c r="B37" s="152"/>
      <c r="C37" s="152"/>
      <c r="D37" s="152"/>
      <c r="E37" s="152"/>
      <c r="F37" s="152"/>
      <c r="G37" s="152"/>
      <c r="H37" s="152"/>
      <c r="I37" s="158"/>
    </row>
    <row r="38" s="105" customFormat="1" ht="45.95" customHeight="1" spans="1:9">
      <c r="A38" s="153" t="s">
        <v>101</v>
      </c>
      <c r="B38" s="153"/>
      <c r="C38" s="153"/>
      <c r="D38" s="153"/>
      <c r="E38" s="153"/>
      <c r="F38" s="153"/>
      <c r="G38" s="153"/>
      <c r="H38" s="153"/>
      <c r="I38" s="153"/>
    </row>
    <row r="39" s="105" customFormat="1" ht="42.75" customHeight="1" spans="1:9">
      <c r="A39" s="153" t="s">
        <v>102</v>
      </c>
      <c r="B39" s="153"/>
      <c r="C39" s="153"/>
      <c r="D39" s="153"/>
      <c r="E39" s="153"/>
      <c r="F39" s="153"/>
      <c r="G39" s="153"/>
      <c r="H39" s="153"/>
      <c r="I39" s="153"/>
    </row>
    <row r="40" s="104" customFormat="1" ht="13.5"/>
    <row r="41" s="104" customFormat="1" ht="13.5"/>
    <row r="42" s="104" customFormat="1" ht="13.5"/>
    <row r="43" s="104" customFormat="1" ht="13.5"/>
    <row r="44" s="104" customFormat="1" spans="16338:16340">
      <c r="XDJ44" s="106"/>
      <c r="XDK44" s="106"/>
      <c r="XDL44" s="106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6:F36"/>
    <mergeCell ref="A37:I37"/>
    <mergeCell ref="A38:I38"/>
    <mergeCell ref="A39:I39"/>
    <mergeCell ref="A3:A6"/>
    <mergeCell ref="A7:A10"/>
    <mergeCell ref="A11:A35"/>
    <mergeCell ref="B12:B21"/>
    <mergeCell ref="B22:B28"/>
    <mergeCell ref="B29:B32"/>
    <mergeCell ref="B33:B35"/>
    <mergeCell ref="C12:C15"/>
    <mergeCell ref="C16:C17"/>
    <mergeCell ref="C22:C23"/>
    <mergeCell ref="C24:C26"/>
    <mergeCell ref="C27:C28"/>
    <mergeCell ref="C29:C31"/>
    <mergeCell ref="C33:C35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5" sqref="C5"/>
    </sheetView>
  </sheetViews>
  <sheetFormatPr defaultColWidth="9" defaultRowHeight="13.5" outlineLevelRow="7"/>
  <cols>
    <col min="1" max="1" width="8.13333333333333" style="38" customWidth="1"/>
    <col min="2" max="2" width="14.25" customWidth="1"/>
    <col min="3" max="3" width="17.25" customWidth="1"/>
    <col min="4" max="4" width="12.6333333333333" customWidth="1"/>
    <col min="5" max="6" width="13.25" customWidth="1"/>
    <col min="7" max="11" width="12.6333333333333" customWidth="1"/>
  </cols>
  <sheetData>
    <row r="1" ht="57" customHeight="1" spans="1:11">
      <c r="A1" s="39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="37" customFormat="1" ht="30" customHeight="1" spans="1:11">
      <c r="A2" s="40" t="s">
        <v>104</v>
      </c>
      <c r="B2" s="41" t="s">
        <v>105</v>
      </c>
      <c r="C2" s="42" t="s">
        <v>106</v>
      </c>
      <c r="D2" s="41" t="s">
        <v>107</v>
      </c>
      <c r="E2" s="41"/>
      <c r="F2" s="41"/>
      <c r="G2" s="41"/>
      <c r="H2" s="41"/>
      <c r="I2" s="41"/>
      <c r="J2" s="40" t="s">
        <v>108</v>
      </c>
      <c r="K2" s="40" t="s">
        <v>109</v>
      </c>
    </row>
    <row r="3" s="37" customFormat="1" ht="30" customHeight="1" spans="1:11">
      <c r="A3" s="45"/>
      <c r="B3" s="41"/>
      <c r="C3" s="42"/>
      <c r="D3" s="41" t="s">
        <v>17</v>
      </c>
      <c r="E3" s="41"/>
      <c r="F3" s="41"/>
      <c r="G3" s="41"/>
      <c r="H3" s="41" t="s">
        <v>110</v>
      </c>
      <c r="I3" s="41" t="s">
        <v>111</v>
      </c>
      <c r="J3" s="45"/>
      <c r="K3" s="45"/>
    </row>
    <row r="4" s="37" customFormat="1" ht="30" customHeight="1" spans="1:11">
      <c r="A4" s="47"/>
      <c r="B4" s="41"/>
      <c r="C4" s="42"/>
      <c r="D4" s="42" t="s">
        <v>112</v>
      </c>
      <c r="E4" s="41" t="s">
        <v>113</v>
      </c>
      <c r="F4" s="41" t="s">
        <v>114</v>
      </c>
      <c r="G4" s="41" t="s">
        <v>115</v>
      </c>
      <c r="H4" s="41"/>
      <c r="I4" s="42"/>
      <c r="J4" s="47"/>
      <c r="K4" s="45"/>
    </row>
    <row r="5" s="37" customFormat="1" ht="30" customHeight="1" spans="1:11">
      <c r="A5" s="51">
        <v>1</v>
      </c>
      <c r="B5" s="49" t="s">
        <v>116</v>
      </c>
      <c r="C5" s="50" t="s">
        <v>117</v>
      </c>
      <c r="D5" s="51">
        <f>E5+F5</f>
        <v>98.67</v>
      </c>
      <c r="E5" s="51">
        <v>96</v>
      </c>
      <c r="F5" s="51">
        <v>2.67</v>
      </c>
      <c r="G5" s="51">
        <v>0</v>
      </c>
      <c r="H5" s="51">
        <f>业务费!G6</f>
        <v>95.42</v>
      </c>
      <c r="I5" s="99">
        <f>H5/D5</f>
        <v>0.967061923583663</v>
      </c>
      <c r="J5" s="100">
        <f>业务费!I37</f>
        <v>97.1706192358366</v>
      </c>
      <c r="K5" s="42"/>
    </row>
    <row r="6" ht="30" customHeight="1" spans="1:11">
      <c r="A6" s="51">
        <v>2</v>
      </c>
      <c r="B6" s="49" t="s">
        <v>118</v>
      </c>
      <c r="C6" s="50" t="s">
        <v>117</v>
      </c>
      <c r="D6" s="51">
        <v>36</v>
      </c>
      <c r="E6" s="98">
        <v>36</v>
      </c>
      <c r="F6" s="98">
        <v>0</v>
      </c>
      <c r="G6" s="98">
        <v>0</v>
      </c>
      <c r="H6" s="51">
        <v>24.95</v>
      </c>
      <c r="I6" s="99">
        <f>H6/D6</f>
        <v>0.693055555555556</v>
      </c>
      <c r="J6" s="100">
        <f>法庭运维费!I32</f>
        <v>93.7205555555555</v>
      </c>
      <c r="K6" s="101"/>
    </row>
    <row r="7" ht="30" customHeight="1" spans="1:11">
      <c r="A7" s="51">
        <v>3</v>
      </c>
      <c r="B7" s="52" t="s">
        <v>119</v>
      </c>
      <c r="C7" s="50" t="s">
        <v>117</v>
      </c>
      <c r="D7" s="51">
        <f>E7+F7+G7</f>
        <v>10.38</v>
      </c>
      <c r="E7" s="98">
        <v>10.38</v>
      </c>
      <c r="F7" s="98"/>
      <c r="G7" s="98"/>
      <c r="H7" s="51">
        <v>10.38</v>
      </c>
      <c r="I7" s="99">
        <f>H7/D7</f>
        <v>1</v>
      </c>
      <c r="J7" s="100"/>
      <c r="K7" s="102" t="s">
        <v>120</v>
      </c>
    </row>
    <row r="8" ht="30" customHeight="1" spans="1:11">
      <c r="A8" s="53" t="s">
        <v>121</v>
      </c>
      <c r="B8" s="54"/>
      <c r="C8" s="55"/>
      <c r="D8" s="51">
        <f>SUM(D5:D7)</f>
        <v>145.05</v>
      </c>
      <c r="E8" s="51">
        <f>SUM(E5:E7)</f>
        <v>142.38</v>
      </c>
      <c r="F8" s="51">
        <f>SUM(F5:F7)</f>
        <v>2.67</v>
      </c>
      <c r="G8" s="51">
        <f>SUM(G5:G7)</f>
        <v>0</v>
      </c>
      <c r="H8" s="51">
        <f>SUM(H5:H7)</f>
        <v>130.75</v>
      </c>
      <c r="I8" s="99">
        <f>H8/D8</f>
        <v>0.901413305756636</v>
      </c>
      <c r="J8" s="103">
        <f>(J5+J6)/2</f>
        <v>95.4455873956961</v>
      </c>
      <c r="K8" s="101"/>
    </row>
  </sheetData>
  <mergeCells count="11">
    <mergeCell ref="A1:K1"/>
    <mergeCell ref="D2:I2"/>
    <mergeCell ref="D3:G3"/>
    <mergeCell ref="A8:C8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="84" zoomScaleNormal="84" topLeftCell="B11" workbookViewId="0">
      <selection activeCell="J20" sqref="J20:K20"/>
    </sheetView>
  </sheetViews>
  <sheetFormatPr defaultColWidth="9" defaultRowHeight="13.5"/>
  <cols>
    <col min="1" max="1" width="5.25" customWidth="1"/>
    <col min="3" max="3" width="14.25" customWidth="1"/>
    <col min="4" max="4" width="10.8166666666667" customWidth="1"/>
    <col min="5" max="5" width="17.85" customWidth="1"/>
    <col min="6" max="6" width="16.6666666666667" customWidth="1"/>
    <col min="7" max="7" width="11.3583333333333" customWidth="1"/>
    <col min="8" max="8" width="6.86666666666667" customWidth="1"/>
    <col min="9" max="9" width="8" customWidth="1"/>
    <col min="10" max="10" width="8.21666666666667" customWidth="1"/>
    <col min="11" max="11" width="17.75" customWidth="1"/>
  </cols>
  <sheetData>
    <row r="1" ht="42" customHeight="1" spans="1:11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 t="s">
        <v>105</v>
      </c>
      <c r="B2" s="2"/>
      <c r="C2" s="2" t="s">
        <v>123</v>
      </c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2" t="s">
        <v>106</v>
      </c>
      <c r="B3" s="2"/>
      <c r="C3" s="2" t="s">
        <v>14</v>
      </c>
      <c r="D3" s="2"/>
      <c r="E3" s="2"/>
      <c r="F3" s="2"/>
      <c r="G3" s="2" t="s">
        <v>124</v>
      </c>
      <c r="H3" s="2"/>
      <c r="I3" s="2" t="s">
        <v>14</v>
      </c>
      <c r="J3" s="2"/>
      <c r="K3" s="2"/>
    </row>
    <row r="4" ht="23.25" customHeight="1" spans="1:11">
      <c r="A4" s="2" t="s">
        <v>107</v>
      </c>
      <c r="B4" s="2"/>
      <c r="C4" s="2"/>
      <c r="D4" s="2"/>
      <c r="E4" s="2" t="s">
        <v>16</v>
      </c>
      <c r="F4" s="2" t="s">
        <v>125</v>
      </c>
      <c r="G4" s="2" t="s">
        <v>126</v>
      </c>
      <c r="H4" s="2"/>
      <c r="I4" s="2" t="s">
        <v>20</v>
      </c>
      <c r="J4" s="2" t="s">
        <v>127</v>
      </c>
      <c r="K4" s="2" t="s">
        <v>21</v>
      </c>
    </row>
    <row r="5" ht="23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3.25" customHeight="1" spans="1:11">
      <c r="A6" s="2"/>
      <c r="B6" s="2"/>
      <c r="C6" s="4" t="s">
        <v>128</v>
      </c>
      <c r="D6" s="4"/>
      <c r="E6" s="2">
        <f>E7+E8</f>
        <v>96</v>
      </c>
      <c r="F6" s="2">
        <f>F7+F8</f>
        <v>98.67</v>
      </c>
      <c r="G6" s="2">
        <f>G7+G8</f>
        <v>95.42</v>
      </c>
      <c r="H6" s="2"/>
      <c r="I6" s="2">
        <v>10</v>
      </c>
      <c r="J6" s="77">
        <f>G6/F6</f>
        <v>0.967061923583663</v>
      </c>
      <c r="K6" s="78">
        <f>J6*I6</f>
        <v>9.67061923583663</v>
      </c>
    </row>
    <row r="7" ht="23.25" customHeight="1" spans="1:11">
      <c r="A7" s="2"/>
      <c r="B7" s="2"/>
      <c r="C7" s="2" t="s">
        <v>129</v>
      </c>
      <c r="D7" s="2"/>
      <c r="E7" s="2">
        <v>96</v>
      </c>
      <c r="F7" s="2">
        <v>96</v>
      </c>
      <c r="G7" s="2">
        <v>92.75</v>
      </c>
      <c r="H7" s="2"/>
      <c r="I7" s="2" t="s">
        <v>24</v>
      </c>
      <c r="J7" s="77">
        <f>G7/F7</f>
        <v>0.966145833333333</v>
      </c>
      <c r="K7" s="2" t="s">
        <v>24</v>
      </c>
    </row>
    <row r="8" ht="23.25" customHeight="1" spans="1:11">
      <c r="A8" s="2"/>
      <c r="B8" s="2"/>
      <c r="C8" s="2" t="s">
        <v>130</v>
      </c>
      <c r="D8" s="2"/>
      <c r="E8" s="2"/>
      <c r="F8" s="2">
        <v>2.67</v>
      </c>
      <c r="G8" s="2">
        <v>2.67</v>
      </c>
      <c r="H8" s="2"/>
      <c r="I8" s="2" t="s">
        <v>24</v>
      </c>
      <c r="J8" s="77">
        <f>G8/F8</f>
        <v>1</v>
      </c>
      <c r="K8" s="2" t="s">
        <v>24</v>
      </c>
    </row>
    <row r="9" ht="23.25" customHeight="1" spans="1:11">
      <c r="A9" s="2"/>
      <c r="B9" s="2"/>
      <c r="C9" s="2" t="s">
        <v>131</v>
      </c>
      <c r="D9" s="2"/>
      <c r="E9" s="2">
        <v>0</v>
      </c>
      <c r="F9" s="2">
        <v>0</v>
      </c>
      <c r="G9" s="2">
        <v>0</v>
      </c>
      <c r="H9" s="2"/>
      <c r="I9" s="2" t="s">
        <v>24</v>
      </c>
      <c r="J9" s="2"/>
      <c r="K9" s="2" t="s">
        <v>24</v>
      </c>
    </row>
    <row r="10" ht="23.25" customHeight="1" spans="1:11">
      <c r="A10" s="2" t="s">
        <v>132</v>
      </c>
      <c r="B10" s="2" t="s">
        <v>27</v>
      </c>
      <c r="C10" s="2"/>
      <c r="D10" s="2"/>
      <c r="E10" s="2"/>
      <c r="F10" s="2"/>
      <c r="G10" s="2" t="s">
        <v>133</v>
      </c>
      <c r="H10" s="2"/>
      <c r="I10" s="2"/>
      <c r="J10" s="2"/>
      <c r="K10" s="2"/>
    </row>
    <row r="11" ht="99" customHeight="1" spans="1:11">
      <c r="A11" s="2"/>
      <c r="B11" s="8" t="s">
        <v>134</v>
      </c>
      <c r="C11" s="8"/>
      <c r="D11" s="8"/>
      <c r="E11" s="8"/>
      <c r="F11" s="8"/>
      <c r="G11" s="8" t="s">
        <v>135</v>
      </c>
      <c r="H11" s="8"/>
      <c r="I11" s="8"/>
      <c r="J11" s="8"/>
      <c r="K11" s="8"/>
    </row>
    <row r="12" ht="23.25" customHeight="1" spans="1:11">
      <c r="A12" s="62" t="s">
        <v>136</v>
      </c>
      <c r="B12" s="70" t="s">
        <v>36</v>
      </c>
      <c r="C12" s="70" t="s">
        <v>37</v>
      </c>
      <c r="D12" s="70" t="s">
        <v>38</v>
      </c>
      <c r="E12" s="70"/>
      <c r="F12" s="70" t="s">
        <v>39</v>
      </c>
      <c r="G12" s="70" t="s">
        <v>40</v>
      </c>
      <c r="H12" s="70" t="s">
        <v>20</v>
      </c>
      <c r="I12" s="70" t="s">
        <v>21</v>
      </c>
      <c r="J12" s="70" t="s">
        <v>41</v>
      </c>
      <c r="K12" s="70"/>
    </row>
    <row r="13" ht="23.25" customHeight="1" spans="1:11">
      <c r="A13" s="62"/>
      <c r="B13" s="70" t="s">
        <v>137</v>
      </c>
      <c r="C13" s="70" t="s">
        <v>138</v>
      </c>
      <c r="D13" s="65" t="s">
        <v>139</v>
      </c>
      <c r="E13" s="65"/>
      <c r="F13" s="11" t="s">
        <v>140</v>
      </c>
      <c r="G13" s="75" t="s">
        <v>141</v>
      </c>
      <c r="H13" s="70">
        <v>4.24</v>
      </c>
      <c r="I13" s="70">
        <v>3.82</v>
      </c>
      <c r="J13" s="70" t="s">
        <v>142</v>
      </c>
      <c r="K13" s="70"/>
    </row>
    <row r="14" ht="23.25" customHeight="1" spans="1:11">
      <c r="A14" s="62"/>
      <c r="B14" s="70"/>
      <c r="C14" s="70"/>
      <c r="D14" s="80" t="s">
        <v>143</v>
      </c>
      <c r="E14" s="81"/>
      <c r="F14" s="11" t="s">
        <v>144</v>
      </c>
      <c r="G14" s="75" t="s">
        <v>145</v>
      </c>
      <c r="H14" s="70">
        <v>4.16</v>
      </c>
      <c r="I14" s="70">
        <v>3.48</v>
      </c>
      <c r="J14" s="70" t="s">
        <v>142</v>
      </c>
      <c r="K14" s="70"/>
    </row>
    <row r="15" ht="23.25" customHeight="1" spans="1:11">
      <c r="A15" s="62"/>
      <c r="B15" s="70"/>
      <c r="C15" s="70"/>
      <c r="D15" s="80" t="s">
        <v>146</v>
      </c>
      <c r="E15" s="81"/>
      <c r="F15" s="11" t="s">
        <v>147</v>
      </c>
      <c r="G15" s="75" t="s">
        <v>148</v>
      </c>
      <c r="H15" s="70">
        <v>4.16</v>
      </c>
      <c r="I15" s="70">
        <v>4.16</v>
      </c>
      <c r="J15" s="92"/>
      <c r="K15" s="93"/>
    </row>
    <row r="16" ht="23.25" customHeight="1" spans="1:11">
      <c r="A16" s="62"/>
      <c r="B16" s="70"/>
      <c r="C16" s="82" t="s">
        <v>149</v>
      </c>
      <c r="D16" s="65" t="s">
        <v>150</v>
      </c>
      <c r="E16" s="65"/>
      <c r="F16" s="11" t="s">
        <v>151</v>
      </c>
      <c r="G16" s="66">
        <v>1</v>
      </c>
      <c r="H16" s="70">
        <v>4.16</v>
      </c>
      <c r="I16" s="70">
        <v>4.16</v>
      </c>
      <c r="J16" s="94"/>
      <c r="K16" s="95"/>
    </row>
    <row r="17" ht="23.25" customHeight="1" spans="1:11">
      <c r="A17" s="62"/>
      <c r="B17" s="70"/>
      <c r="C17" s="83"/>
      <c r="D17" s="80" t="s">
        <v>152</v>
      </c>
      <c r="E17" s="81"/>
      <c r="F17" s="11" t="s">
        <v>45</v>
      </c>
      <c r="G17" s="66">
        <v>1</v>
      </c>
      <c r="H17" s="70">
        <v>4.16</v>
      </c>
      <c r="I17" s="70">
        <v>4.16</v>
      </c>
      <c r="J17" s="94"/>
      <c r="K17" s="95"/>
    </row>
    <row r="18" ht="23.25" customHeight="1" spans="1:12">
      <c r="A18" s="62"/>
      <c r="B18" s="70"/>
      <c r="C18" s="83"/>
      <c r="D18" s="65" t="s">
        <v>153</v>
      </c>
      <c r="E18" s="65"/>
      <c r="F18" s="11" t="s">
        <v>45</v>
      </c>
      <c r="G18" s="66">
        <v>1</v>
      </c>
      <c r="H18" s="70">
        <v>4.16</v>
      </c>
      <c r="I18" s="70">
        <v>4.16</v>
      </c>
      <c r="J18" s="92"/>
      <c r="K18" s="93"/>
      <c r="L18" s="96"/>
    </row>
    <row r="19" ht="23.25" customHeight="1" spans="1:12">
      <c r="A19" s="62"/>
      <c r="B19" s="70"/>
      <c r="C19" s="83"/>
      <c r="D19" s="80" t="s">
        <v>154</v>
      </c>
      <c r="E19" s="81"/>
      <c r="F19" s="11" t="s">
        <v>155</v>
      </c>
      <c r="G19" s="84">
        <v>0.802</v>
      </c>
      <c r="H19" s="70">
        <v>4.16</v>
      </c>
      <c r="I19" s="70">
        <v>4.16</v>
      </c>
      <c r="J19" s="94"/>
      <c r="K19" s="95"/>
      <c r="L19" s="96"/>
    </row>
    <row r="20" ht="23.25" customHeight="1" spans="1:11">
      <c r="A20" s="62"/>
      <c r="B20" s="70"/>
      <c r="C20" s="83"/>
      <c r="D20" s="65" t="s">
        <v>71</v>
      </c>
      <c r="E20" s="65"/>
      <c r="F20" s="11" t="s">
        <v>72</v>
      </c>
      <c r="G20" s="69">
        <v>0.6652</v>
      </c>
      <c r="H20" s="70">
        <v>4.16</v>
      </c>
      <c r="I20" s="70">
        <v>2.76</v>
      </c>
      <c r="J20" s="94" t="s">
        <v>70</v>
      </c>
      <c r="K20" s="95"/>
    </row>
    <row r="21" ht="23.25" customHeight="1" spans="1:11">
      <c r="A21" s="62"/>
      <c r="B21" s="70"/>
      <c r="C21" s="70" t="s">
        <v>156</v>
      </c>
      <c r="D21" s="80" t="s">
        <v>157</v>
      </c>
      <c r="E21" s="81"/>
      <c r="F21" s="11" t="s">
        <v>158</v>
      </c>
      <c r="G21" s="66">
        <v>1</v>
      </c>
      <c r="H21" s="70">
        <v>4.16</v>
      </c>
      <c r="I21" s="70">
        <v>4.16</v>
      </c>
      <c r="J21" s="94"/>
      <c r="K21" s="95"/>
    </row>
    <row r="22" ht="23.25" customHeight="1" spans="1:11">
      <c r="A22" s="62"/>
      <c r="B22" s="70"/>
      <c r="C22" s="70"/>
      <c r="D22" s="65" t="s">
        <v>159</v>
      </c>
      <c r="E22" s="65"/>
      <c r="F22" s="70" t="s">
        <v>158</v>
      </c>
      <c r="G22" s="66">
        <v>1</v>
      </c>
      <c r="H22" s="70">
        <v>4.16</v>
      </c>
      <c r="I22" s="70">
        <v>4.16</v>
      </c>
      <c r="J22" s="70"/>
      <c r="K22" s="70"/>
    </row>
    <row r="23" ht="23.25" customHeight="1" spans="1:11">
      <c r="A23" s="62"/>
      <c r="B23" s="70"/>
      <c r="C23" s="82" t="s">
        <v>160</v>
      </c>
      <c r="D23" s="85" t="s">
        <v>161</v>
      </c>
      <c r="E23" s="86"/>
      <c r="F23" s="70" t="s">
        <v>162</v>
      </c>
      <c r="G23" s="66">
        <v>1</v>
      </c>
      <c r="H23" s="70">
        <v>4.16</v>
      </c>
      <c r="I23" s="70">
        <v>4.16</v>
      </c>
      <c r="J23" s="92"/>
      <c r="K23" s="93"/>
    </row>
    <row r="24" ht="23.25" customHeight="1" spans="1:11">
      <c r="A24" s="62"/>
      <c r="B24" s="70"/>
      <c r="C24" s="83"/>
      <c r="D24" s="87" t="s">
        <v>163</v>
      </c>
      <c r="E24" s="87"/>
      <c r="F24" s="70" t="s">
        <v>162</v>
      </c>
      <c r="G24" s="66">
        <v>1</v>
      </c>
      <c r="H24" s="70">
        <v>4.16</v>
      </c>
      <c r="I24" s="70">
        <v>4.16</v>
      </c>
      <c r="J24" s="97"/>
      <c r="K24" s="97"/>
    </row>
    <row r="25" ht="23.25" customHeight="1" spans="1:11">
      <c r="A25" s="62"/>
      <c r="B25" s="70" t="s">
        <v>164</v>
      </c>
      <c r="C25" s="70" t="s">
        <v>74</v>
      </c>
      <c r="D25" s="85" t="s">
        <v>75</v>
      </c>
      <c r="E25" s="86"/>
      <c r="F25" s="70" t="s">
        <v>165</v>
      </c>
      <c r="G25" s="66">
        <v>1</v>
      </c>
      <c r="H25" s="70">
        <v>3.75</v>
      </c>
      <c r="I25" s="70">
        <v>3.75</v>
      </c>
      <c r="J25" s="92"/>
      <c r="K25" s="93"/>
    </row>
    <row r="26" ht="23.25" customHeight="1" spans="1:11">
      <c r="A26" s="62"/>
      <c r="B26" s="70"/>
      <c r="C26" s="70" t="s">
        <v>76</v>
      </c>
      <c r="D26" s="87" t="s">
        <v>166</v>
      </c>
      <c r="E26" s="87"/>
      <c r="F26" s="70" t="s">
        <v>97</v>
      </c>
      <c r="G26" s="66">
        <v>0.9</v>
      </c>
      <c r="H26" s="70">
        <v>3.75</v>
      </c>
      <c r="I26" s="70">
        <v>3.75</v>
      </c>
      <c r="J26" s="70"/>
      <c r="K26" s="70"/>
    </row>
    <row r="27" ht="23.25" customHeight="1" spans="1:11">
      <c r="A27" s="62"/>
      <c r="B27" s="70"/>
      <c r="C27" s="83" t="s">
        <v>78</v>
      </c>
      <c r="D27" s="87" t="s">
        <v>167</v>
      </c>
      <c r="E27" s="87"/>
      <c r="F27" s="70" t="s">
        <v>168</v>
      </c>
      <c r="G27" s="66">
        <v>1</v>
      </c>
      <c r="H27" s="70">
        <v>3.75</v>
      </c>
      <c r="I27" s="70">
        <v>3.75</v>
      </c>
      <c r="J27" s="70"/>
      <c r="K27" s="70"/>
    </row>
    <row r="28" ht="23.25" customHeight="1" spans="1:11">
      <c r="A28" s="62"/>
      <c r="B28" s="70"/>
      <c r="C28" s="70" t="s">
        <v>169</v>
      </c>
      <c r="D28" s="85" t="s">
        <v>170</v>
      </c>
      <c r="E28" s="86"/>
      <c r="F28" s="70" t="s">
        <v>171</v>
      </c>
      <c r="G28" s="66">
        <v>1</v>
      </c>
      <c r="H28" s="70">
        <v>3.75</v>
      </c>
      <c r="I28" s="70">
        <v>3.75</v>
      </c>
      <c r="J28" s="92"/>
      <c r="K28" s="93"/>
    </row>
    <row r="29" ht="23.25" customHeight="1" spans="1:11">
      <c r="A29" s="62"/>
      <c r="B29" s="70"/>
      <c r="C29" s="70"/>
      <c r="D29" s="85" t="s">
        <v>172</v>
      </c>
      <c r="E29" s="86"/>
      <c r="F29" s="70" t="s">
        <v>171</v>
      </c>
      <c r="G29" s="66">
        <v>1</v>
      </c>
      <c r="H29" s="70">
        <v>3.75</v>
      </c>
      <c r="I29" s="70">
        <v>3.75</v>
      </c>
      <c r="J29" s="92"/>
      <c r="K29" s="93"/>
    </row>
    <row r="30" ht="23.25" customHeight="1" spans="1:11">
      <c r="A30" s="62"/>
      <c r="B30" s="70"/>
      <c r="C30" s="70"/>
      <c r="D30" s="85" t="s">
        <v>173</v>
      </c>
      <c r="E30" s="86"/>
      <c r="F30" s="70" t="s">
        <v>174</v>
      </c>
      <c r="G30" s="66">
        <v>1</v>
      </c>
      <c r="H30" s="70">
        <v>3.75</v>
      </c>
      <c r="I30" s="70">
        <v>3.75</v>
      </c>
      <c r="J30" s="92"/>
      <c r="K30" s="93"/>
    </row>
    <row r="31" ht="23.25" customHeight="1" spans="1:11">
      <c r="A31" s="62"/>
      <c r="B31" s="70"/>
      <c r="C31" s="70"/>
      <c r="D31" s="85" t="s">
        <v>175</v>
      </c>
      <c r="E31" s="86"/>
      <c r="F31" s="70" t="s">
        <v>176</v>
      </c>
      <c r="G31" s="66">
        <v>1</v>
      </c>
      <c r="H31" s="70">
        <v>3.75</v>
      </c>
      <c r="I31" s="70">
        <v>3.75</v>
      </c>
      <c r="J31" s="92"/>
      <c r="K31" s="93"/>
    </row>
    <row r="32" ht="23.25" customHeight="1" spans="1:11">
      <c r="A32" s="62"/>
      <c r="B32" s="70"/>
      <c r="C32" s="70"/>
      <c r="D32" s="85" t="s">
        <v>91</v>
      </c>
      <c r="E32" s="86"/>
      <c r="F32" s="70" t="s">
        <v>177</v>
      </c>
      <c r="G32" s="66">
        <v>1</v>
      </c>
      <c r="H32" s="70">
        <v>3.75</v>
      </c>
      <c r="I32" s="70">
        <v>3.75</v>
      </c>
      <c r="J32" s="92"/>
      <c r="K32" s="93"/>
    </row>
    <row r="33" ht="23.25" customHeight="1" spans="1:11">
      <c r="A33" s="62"/>
      <c r="B33" s="83" t="s">
        <v>178</v>
      </c>
      <c r="C33" s="82" t="s">
        <v>179</v>
      </c>
      <c r="D33" s="85" t="s">
        <v>180</v>
      </c>
      <c r="E33" s="86"/>
      <c r="F33" s="70" t="s">
        <v>97</v>
      </c>
      <c r="G33" s="66">
        <v>0.9</v>
      </c>
      <c r="H33" s="70">
        <v>2.5</v>
      </c>
      <c r="I33" s="70">
        <v>2.5</v>
      </c>
      <c r="J33" s="92"/>
      <c r="K33" s="93"/>
    </row>
    <row r="34" ht="23.25" customHeight="1" spans="1:11">
      <c r="A34" s="62"/>
      <c r="B34" s="83"/>
      <c r="C34" s="83"/>
      <c r="D34" s="85" t="s">
        <v>95</v>
      </c>
      <c r="E34" s="86"/>
      <c r="F34" s="70" t="s">
        <v>181</v>
      </c>
      <c r="G34" s="66">
        <v>0.95</v>
      </c>
      <c r="H34" s="70">
        <v>2.5</v>
      </c>
      <c r="I34" s="70">
        <v>2.5</v>
      </c>
      <c r="J34" s="92"/>
      <c r="K34" s="93"/>
    </row>
    <row r="35" ht="23.25" customHeight="1" spans="1:11">
      <c r="A35" s="62"/>
      <c r="B35" s="83"/>
      <c r="C35" s="83"/>
      <c r="D35" s="85" t="s">
        <v>98</v>
      </c>
      <c r="E35" s="86"/>
      <c r="F35" s="70" t="s">
        <v>72</v>
      </c>
      <c r="G35" s="66">
        <v>0.95</v>
      </c>
      <c r="H35" s="70">
        <v>2.5</v>
      </c>
      <c r="I35" s="70">
        <v>2.5</v>
      </c>
      <c r="J35" s="92"/>
      <c r="K35" s="93"/>
    </row>
    <row r="36" ht="23.25" customHeight="1" spans="1:11">
      <c r="A36" s="62"/>
      <c r="B36" s="88"/>
      <c r="C36" s="88"/>
      <c r="D36" s="65" t="s">
        <v>182</v>
      </c>
      <c r="E36" s="65"/>
      <c r="F36" s="70" t="s">
        <v>97</v>
      </c>
      <c r="G36" s="66">
        <v>0.9</v>
      </c>
      <c r="H36" s="70">
        <v>2.5</v>
      </c>
      <c r="I36" s="70">
        <v>2.5</v>
      </c>
      <c r="J36" s="70"/>
      <c r="K36" s="70"/>
    </row>
    <row r="37" ht="23.25" customHeight="1" spans="1:11">
      <c r="A37" s="76" t="s">
        <v>183</v>
      </c>
      <c r="B37" s="76"/>
      <c r="C37" s="76"/>
      <c r="D37" s="89"/>
      <c r="E37" s="89"/>
      <c r="F37" s="76"/>
      <c r="G37" s="76"/>
      <c r="H37" s="90">
        <f>SUM(H13:H36)+I6</f>
        <v>100</v>
      </c>
      <c r="I37" s="79">
        <f>SUM(I13:I36)+K6</f>
        <v>97.1706192358366</v>
      </c>
      <c r="J37" s="35"/>
      <c r="K37" s="35"/>
    </row>
    <row r="38" ht="23.25" customHeight="1" spans="1:11">
      <c r="A38" s="28" t="s">
        <v>184</v>
      </c>
      <c r="B38" s="29" t="s">
        <v>185</v>
      </c>
      <c r="C38" s="30"/>
      <c r="D38" s="30"/>
      <c r="E38" s="30"/>
      <c r="F38" s="30"/>
      <c r="G38" s="30"/>
      <c r="H38" s="30"/>
      <c r="I38" s="30"/>
      <c r="J38" s="30"/>
      <c r="K38" s="36"/>
    </row>
    <row r="39" spans="1:11">
      <c r="A39" s="31" t="s">
        <v>186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ht="51.95" customHeight="1" spans="1:11">
      <c r="A40" s="31" t="s">
        <v>187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ht="41.1" customHeight="1" spans="1:11">
      <c r="A41" s="91" t="s">
        <v>188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ht="15.95" customHeight="1"/>
  </sheetData>
  <mergeCells count="94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G37"/>
    <mergeCell ref="J37:K37"/>
    <mergeCell ref="B38:K38"/>
    <mergeCell ref="A39:K39"/>
    <mergeCell ref="A40:K40"/>
    <mergeCell ref="A41:K41"/>
    <mergeCell ref="A10:A11"/>
    <mergeCell ref="A12:A36"/>
    <mergeCell ref="B13:B24"/>
    <mergeCell ref="B25:B32"/>
    <mergeCell ref="B33:B36"/>
    <mergeCell ref="C13:C15"/>
    <mergeCell ref="C16:C20"/>
    <mergeCell ref="C21:C22"/>
    <mergeCell ref="C23:C24"/>
    <mergeCell ref="C28:C32"/>
    <mergeCell ref="C33:C36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zoomScale="81" zoomScaleNormal="81" topLeftCell="B1" workbookViewId="0">
      <selection activeCell="B11" sqref="B11:F11"/>
    </sheetView>
  </sheetViews>
  <sheetFormatPr defaultColWidth="9" defaultRowHeight="13.5"/>
  <cols>
    <col min="1" max="1" width="5.25" customWidth="1"/>
    <col min="2" max="2" width="10.25" customWidth="1"/>
    <col min="3" max="3" width="14.25" customWidth="1"/>
    <col min="4" max="5" width="15.3583333333333" customWidth="1"/>
    <col min="6" max="6" width="12.5" customWidth="1"/>
    <col min="7" max="11" width="12.1166666666667" customWidth="1"/>
  </cols>
  <sheetData>
    <row r="1" ht="42" customHeight="1" spans="1:11">
      <c r="A1" s="1" t="s">
        <v>122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 t="s">
        <v>105</v>
      </c>
      <c r="B2" s="2"/>
      <c r="C2" s="2" t="s">
        <v>189</v>
      </c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2" t="s">
        <v>106</v>
      </c>
      <c r="B3" s="2"/>
      <c r="C3" s="2" t="s">
        <v>14</v>
      </c>
      <c r="D3" s="2"/>
      <c r="E3" s="2"/>
      <c r="F3" s="2"/>
      <c r="G3" s="2" t="s">
        <v>124</v>
      </c>
      <c r="H3" s="2"/>
      <c r="I3" s="2" t="s">
        <v>14</v>
      </c>
      <c r="J3" s="2"/>
      <c r="K3" s="2"/>
    </row>
    <row r="4" ht="23.25" customHeight="1" spans="1:11">
      <c r="A4" s="2" t="s">
        <v>107</v>
      </c>
      <c r="B4" s="2"/>
      <c r="C4" s="2"/>
      <c r="D4" s="2"/>
      <c r="E4" s="2" t="s">
        <v>16</v>
      </c>
      <c r="F4" s="2" t="s">
        <v>125</v>
      </c>
      <c r="G4" s="2" t="s">
        <v>126</v>
      </c>
      <c r="H4" s="2"/>
      <c r="I4" s="2" t="s">
        <v>20</v>
      </c>
      <c r="J4" s="2" t="s">
        <v>127</v>
      </c>
      <c r="K4" s="2" t="s">
        <v>21</v>
      </c>
    </row>
    <row r="5" ht="23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3.25" customHeight="1" spans="1:11">
      <c r="A6" s="2"/>
      <c r="B6" s="2"/>
      <c r="C6" s="4" t="s">
        <v>128</v>
      </c>
      <c r="D6" s="4"/>
      <c r="E6" s="2">
        <v>36</v>
      </c>
      <c r="F6" s="2">
        <f>F7</f>
        <v>36</v>
      </c>
      <c r="G6" s="2">
        <f>G7</f>
        <v>24.95</v>
      </c>
      <c r="H6" s="2"/>
      <c r="I6" s="2">
        <v>10</v>
      </c>
      <c r="J6" s="77">
        <f>G6/F6</f>
        <v>0.693055555555556</v>
      </c>
      <c r="K6" s="78">
        <f>J6*I6</f>
        <v>6.93055555555556</v>
      </c>
    </row>
    <row r="7" ht="23.25" customHeight="1" spans="1:11">
      <c r="A7" s="2"/>
      <c r="B7" s="2"/>
      <c r="C7" s="2" t="s">
        <v>129</v>
      </c>
      <c r="D7" s="2"/>
      <c r="E7" s="2">
        <v>36</v>
      </c>
      <c r="F7" s="2">
        <v>36</v>
      </c>
      <c r="G7" s="2">
        <v>24.95</v>
      </c>
      <c r="H7" s="2"/>
      <c r="I7" s="2" t="s">
        <v>24</v>
      </c>
      <c r="J7" s="77">
        <f>G7/F7</f>
        <v>0.693055555555556</v>
      </c>
      <c r="K7" s="2" t="s">
        <v>24</v>
      </c>
    </row>
    <row r="8" ht="23.25" customHeight="1" spans="1:11">
      <c r="A8" s="2"/>
      <c r="B8" s="2"/>
      <c r="C8" s="2" t="s">
        <v>130</v>
      </c>
      <c r="D8" s="2"/>
      <c r="E8" s="2">
        <v>0</v>
      </c>
      <c r="F8" s="2">
        <v>0</v>
      </c>
      <c r="G8" s="2">
        <v>0</v>
      </c>
      <c r="H8" s="2"/>
      <c r="I8" s="2" t="s">
        <v>24</v>
      </c>
      <c r="J8" s="2"/>
      <c r="K8" s="2" t="s">
        <v>24</v>
      </c>
    </row>
    <row r="9" ht="23.25" customHeight="1" spans="1:11">
      <c r="A9" s="2"/>
      <c r="B9" s="2"/>
      <c r="C9" s="2" t="s">
        <v>131</v>
      </c>
      <c r="D9" s="2"/>
      <c r="E9" s="2">
        <v>0</v>
      </c>
      <c r="F9" s="2">
        <v>0</v>
      </c>
      <c r="G9" s="2">
        <v>0</v>
      </c>
      <c r="H9" s="2"/>
      <c r="I9" s="2" t="s">
        <v>24</v>
      </c>
      <c r="J9" s="2"/>
      <c r="K9" s="2" t="s">
        <v>24</v>
      </c>
    </row>
    <row r="10" ht="23.25" customHeight="1" spans="1:11">
      <c r="A10" s="2" t="s">
        <v>132</v>
      </c>
      <c r="B10" s="2" t="s">
        <v>27</v>
      </c>
      <c r="C10" s="2"/>
      <c r="D10" s="2"/>
      <c r="E10" s="2"/>
      <c r="F10" s="2"/>
      <c r="G10" s="2" t="s">
        <v>133</v>
      </c>
      <c r="H10" s="2"/>
      <c r="I10" s="2"/>
      <c r="J10" s="2"/>
      <c r="K10" s="2"/>
    </row>
    <row r="11" ht="75" customHeight="1" spans="1:11">
      <c r="A11" s="2"/>
      <c r="B11" s="61" t="s">
        <v>190</v>
      </c>
      <c r="C11" s="61"/>
      <c r="D11" s="61"/>
      <c r="E11" s="61"/>
      <c r="F11" s="61"/>
      <c r="G11" s="8" t="s">
        <v>135</v>
      </c>
      <c r="H11" s="8"/>
      <c r="I11" s="8"/>
      <c r="J11" s="8"/>
      <c r="K11" s="8"/>
    </row>
    <row r="12" ht="23.25" customHeight="1" spans="1:11">
      <c r="A12" s="62" t="s">
        <v>136</v>
      </c>
      <c r="B12" s="63" t="s">
        <v>36</v>
      </c>
      <c r="C12" s="63" t="s">
        <v>37</v>
      </c>
      <c r="D12" s="64" t="s">
        <v>38</v>
      </c>
      <c r="E12" s="64"/>
      <c r="F12" s="63" t="s">
        <v>39</v>
      </c>
      <c r="G12" s="63" t="s">
        <v>40</v>
      </c>
      <c r="H12" s="63" t="s">
        <v>20</v>
      </c>
      <c r="I12" s="63" t="s">
        <v>21</v>
      </c>
      <c r="J12" s="63" t="s">
        <v>41</v>
      </c>
      <c r="K12" s="63"/>
    </row>
    <row r="13" ht="23.25" customHeight="1" spans="1:11">
      <c r="A13" s="62"/>
      <c r="B13" s="63" t="s">
        <v>137</v>
      </c>
      <c r="C13" s="63" t="s">
        <v>138</v>
      </c>
      <c r="D13" s="65" t="s">
        <v>191</v>
      </c>
      <c r="E13" s="65"/>
      <c r="F13" s="11" t="s">
        <v>72</v>
      </c>
      <c r="G13" s="66">
        <v>1</v>
      </c>
      <c r="H13" s="63">
        <v>7.16</v>
      </c>
      <c r="I13" s="63">
        <v>7.16</v>
      </c>
      <c r="J13" s="63"/>
      <c r="K13" s="63"/>
    </row>
    <row r="14" ht="23.25" customHeight="1" spans="1:11">
      <c r="A14" s="62"/>
      <c r="B14" s="63"/>
      <c r="C14" s="64" t="s">
        <v>149</v>
      </c>
      <c r="D14" s="67" t="s">
        <v>71</v>
      </c>
      <c r="E14" s="68"/>
      <c r="F14" s="11" t="s">
        <v>72</v>
      </c>
      <c r="G14" s="69">
        <v>0.6652</v>
      </c>
      <c r="H14" s="70">
        <v>7.14</v>
      </c>
      <c r="I14" s="70">
        <v>4.75</v>
      </c>
      <c r="J14" s="33" t="s">
        <v>70</v>
      </c>
      <c r="K14" s="34"/>
    </row>
    <row r="15" ht="23.25" customHeight="1" spans="1:11">
      <c r="A15" s="62"/>
      <c r="B15" s="63"/>
      <c r="C15" s="71"/>
      <c r="D15" s="67" t="s">
        <v>68</v>
      </c>
      <c r="E15" s="68"/>
      <c r="F15" s="11" t="s">
        <v>192</v>
      </c>
      <c r="G15" s="72">
        <v>1329</v>
      </c>
      <c r="H15" s="70">
        <v>7.14</v>
      </c>
      <c r="I15" s="70">
        <v>6.32</v>
      </c>
      <c r="J15" s="33" t="s">
        <v>193</v>
      </c>
      <c r="K15" s="34"/>
    </row>
    <row r="16" ht="23.25" customHeight="1" spans="1:11">
      <c r="A16" s="62"/>
      <c r="B16" s="63"/>
      <c r="C16" s="73"/>
      <c r="D16" s="74" t="s">
        <v>194</v>
      </c>
      <c r="E16" s="74"/>
      <c r="F16" s="11" t="s">
        <v>195</v>
      </c>
      <c r="G16" s="66">
        <v>0.85</v>
      </c>
      <c r="H16" s="70">
        <v>7.14</v>
      </c>
      <c r="I16" s="70">
        <v>7.14</v>
      </c>
      <c r="J16" s="63"/>
      <c r="K16" s="63"/>
    </row>
    <row r="17" ht="23.25" customHeight="1" spans="1:11">
      <c r="A17" s="62"/>
      <c r="B17" s="63"/>
      <c r="C17" s="71" t="s">
        <v>156</v>
      </c>
      <c r="D17" s="67" t="s">
        <v>196</v>
      </c>
      <c r="E17" s="68"/>
      <c r="F17" s="11" t="s">
        <v>158</v>
      </c>
      <c r="G17" s="66">
        <v>1</v>
      </c>
      <c r="H17" s="70">
        <v>7.14</v>
      </c>
      <c r="I17" s="70">
        <v>7.14</v>
      </c>
      <c r="J17" s="33"/>
      <c r="K17" s="34"/>
    </row>
    <row r="18" ht="23.25" customHeight="1" spans="1:11">
      <c r="A18" s="62"/>
      <c r="B18" s="63"/>
      <c r="C18" s="73"/>
      <c r="D18" s="74" t="s">
        <v>197</v>
      </c>
      <c r="E18" s="74"/>
      <c r="F18" s="11" t="s">
        <v>72</v>
      </c>
      <c r="G18" s="66">
        <v>0.92</v>
      </c>
      <c r="H18" s="70">
        <v>7.14</v>
      </c>
      <c r="I18" s="70">
        <v>7.14</v>
      </c>
      <c r="J18" s="63"/>
      <c r="K18" s="63"/>
    </row>
    <row r="19" ht="23.25" customHeight="1" spans="1:11">
      <c r="A19" s="62"/>
      <c r="B19" s="63"/>
      <c r="C19" s="63" t="s">
        <v>160</v>
      </c>
      <c r="D19" s="74" t="s">
        <v>198</v>
      </c>
      <c r="E19" s="74"/>
      <c r="F19" s="11" t="s">
        <v>162</v>
      </c>
      <c r="G19" s="66">
        <v>1</v>
      </c>
      <c r="H19" s="70">
        <v>7.14</v>
      </c>
      <c r="I19" s="70">
        <v>7.14</v>
      </c>
      <c r="J19" s="63"/>
      <c r="K19" s="63"/>
    </row>
    <row r="20" ht="23.25" customHeight="1" spans="1:11">
      <c r="A20" s="62"/>
      <c r="B20" s="64" t="s">
        <v>164</v>
      </c>
      <c r="C20" s="63" t="s">
        <v>74</v>
      </c>
      <c r="D20" s="74" t="s">
        <v>75</v>
      </c>
      <c r="E20" s="74"/>
      <c r="F20" s="11" t="s">
        <v>165</v>
      </c>
      <c r="G20" s="66">
        <v>1</v>
      </c>
      <c r="H20" s="70">
        <v>3.36</v>
      </c>
      <c r="I20" s="70">
        <v>3.36</v>
      </c>
      <c r="J20" s="63"/>
      <c r="K20" s="63"/>
    </row>
    <row r="21" ht="23.25" customHeight="1" spans="1:11">
      <c r="A21" s="62"/>
      <c r="B21" s="71"/>
      <c r="C21" s="64" t="s">
        <v>76</v>
      </c>
      <c r="D21" s="67" t="s">
        <v>199</v>
      </c>
      <c r="E21" s="68"/>
      <c r="F21" s="11" t="s">
        <v>200</v>
      </c>
      <c r="G21" s="66">
        <v>1</v>
      </c>
      <c r="H21" s="70">
        <v>3.33</v>
      </c>
      <c r="I21" s="70">
        <v>3.33</v>
      </c>
      <c r="J21" s="33"/>
      <c r="K21" s="34"/>
    </row>
    <row r="22" ht="23.25" customHeight="1" spans="1:11">
      <c r="A22" s="62"/>
      <c r="B22" s="71"/>
      <c r="C22" s="71"/>
      <c r="D22" s="67" t="s">
        <v>201</v>
      </c>
      <c r="E22" s="68"/>
      <c r="F22" s="11" t="s">
        <v>168</v>
      </c>
      <c r="G22" s="66">
        <v>1</v>
      </c>
      <c r="H22" s="70">
        <v>3.33</v>
      </c>
      <c r="I22" s="70">
        <v>3.33</v>
      </c>
      <c r="J22" s="33"/>
      <c r="K22" s="34"/>
    </row>
    <row r="23" ht="23.25" customHeight="1" spans="1:11">
      <c r="A23" s="62"/>
      <c r="B23" s="71"/>
      <c r="C23" s="71"/>
      <c r="D23" s="74" t="s">
        <v>202</v>
      </c>
      <c r="E23" s="74"/>
      <c r="F23" s="11" t="s">
        <v>203</v>
      </c>
      <c r="G23" s="66">
        <v>1</v>
      </c>
      <c r="H23" s="63">
        <v>3.33</v>
      </c>
      <c r="I23" s="63">
        <v>3.33</v>
      </c>
      <c r="J23" s="63"/>
      <c r="K23" s="63"/>
    </row>
    <row r="24" ht="23.25" customHeight="1" spans="1:11">
      <c r="A24" s="62"/>
      <c r="B24" s="71"/>
      <c r="C24" s="63" t="s">
        <v>78</v>
      </c>
      <c r="D24" s="74" t="s">
        <v>167</v>
      </c>
      <c r="E24" s="74"/>
      <c r="F24" s="11" t="s">
        <v>168</v>
      </c>
      <c r="G24" s="66">
        <v>1</v>
      </c>
      <c r="H24" s="63">
        <v>3.33</v>
      </c>
      <c r="I24" s="63">
        <v>3.33</v>
      </c>
      <c r="J24" s="63"/>
      <c r="K24" s="63"/>
    </row>
    <row r="25" ht="23.25" customHeight="1" spans="1:11">
      <c r="A25" s="62"/>
      <c r="B25" s="71"/>
      <c r="C25" s="63" t="s">
        <v>169</v>
      </c>
      <c r="D25" s="74" t="s">
        <v>91</v>
      </c>
      <c r="E25" s="74"/>
      <c r="F25" s="75" t="s">
        <v>204</v>
      </c>
      <c r="G25" s="66">
        <v>1</v>
      </c>
      <c r="H25" s="63">
        <v>3.33</v>
      </c>
      <c r="I25" s="63">
        <v>3.33</v>
      </c>
      <c r="J25" s="63"/>
      <c r="K25" s="63"/>
    </row>
    <row r="26" ht="23.25" customHeight="1" spans="1:11">
      <c r="A26" s="62"/>
      <c r="B26" s="71"/>
      <c r="C26" s="63"/>
      <c r="D26" s="67" t="s">
        <v>175</v>
      </c>
      <c r="E26" s="68"/>
      <c r="F26" s="75" t="s">
        <v>176</v>
      </c>
      <c r="G26" s="66">
        <v>1</v>
      </c>
      <c r="H26" s="63">
        <v>3.33</v>
      </c>
      <c r="I26" s="63">
        <v>3.33</v>
      </c>
      <c r="J26" s="33"/>
      <c r="K26" s="34"/>
    </row>
    <row r="27" ht="23.25" customHeight="1" spans="1:11">
      <c r="A27" s="62"/>
      <c r="B27" s="71"/>
      <c r="C27" s="63"/>
      <c r="D27" s="67" t="s">
        <v>205</v>
      </c>
      <c r="E27" s="68"/>
      <c r="F27" s="75" t="s">
        <v>171</v>
      </c>
      <c r="G27" s="66">
        <v>1</v>
      </c>
      <c r="H27" s="63">
        <v>3.33</v>
      </c>
      <c r="I27" s="63">
        <v>3.33</v>
      </c>
      <c r="J27" s="33"/>
      <c r="K27" s="34"/>
    </row>
    <row r="28" ht="23.25" customHeight="1" spans="1:11">
      <c r="A28" s="62"/>
      <c r="B28" s="71"/>
      <c r="C28" s="63"/>
      <c r="D28" s="67" t="s">
        <v>173</v>
      </c>
      <c r="E28" s="68"/>
      <c r="F28" s="75" t="s">
        <v>174</v>
      </c>
      <c r="G28" s="66">
        <v>1</v>
      </c>
      <c r="H28" s="63">
        <v>3.33</v>
      </c>
      <c r="I28" s="63">
        <v>3.33</v>
      </c>
      <c r="J28" s="33"/>
      <c r="K28" s="34"/>
    </row>
    <row r="29" ht="23.25" customHeight="1" spans="1:11">
      <c r="A29" s="62"/>
      <c r="B29" s="63" t="s">
        <v>178</v>
      </c>
      <c r="C29" s="71" t="s">
        <v>178</v>
      </c>
      <c r="D29" s="67" t="s">
        <v>206</v>
      </c>
      <c r="E29" s="68"/>
      <c r="F29" s="70" t="s">
        <v>97</v>
      </c>
      <c r="G29" s="66">
        <v>0.95</v>
      </c>
      <c r="H29" s="63">
        <v>3.34</v>
      </c>
      <c r="I29" s="63">
        <v>3.34</v>
      </c>
      <c r="J29" s="33"/>
      <c r="K29" s="34"/>
    </row>
    <row r="30" ht="23.25" customHeight="1" spans="1:11">
      <c r="A30" s="62"/>
      <c r="B30" s="63"/>
      <c r="C30" s="71"/>
      <c r="D30" s="67" t="s">
        <v>96</v>
      </c>
      <c r="E30" s="68"/>
      <c r="F30" s="70" t="s">
        <v>97</v>
      </c>
      <c r="G30" s="66">
        <v>0.95</v>
      </c>
      <c r="H30" s="63">
        <v>3.33</v>
      </c>
      <c r="I30" s="63">
        <v>3.33</v>
      </c>
      <c r="J30" s="33"/>
      <c r="K30" s="34"/>
    </row>
    <row r="31" ht="23.25" customHeight="1" spans="1:11">
      <c r="A31" s="62"/>
      <c r="B31" s="63"/>
      <c r="C31" s="73"/>
      <c r="D31" s="74" t="s">
        <v>95</v>
      </c>
      <c r="E31" s="74"/>
      <c r="F31" s="70" t="s">
        <v>181</v>
      </c>
      <c r="G31" s="66">
        <v>0.95</v>
      </c>
      <c r="H31" s="63">
        <v>3.33</v>
      </c>
      <c r="I31" s="63">
        <v>3.33</v>
      </c>
      <c r="J31" s="63"/>
      <c r="K31" s="63"/>
    </row>
    <row r="32" ht="23.25" customHeight="1" spans="1:11">
      <c r="A32" s="76" t="s">
        <v>183</v>
      </c>
      <c r="B32" s="76"/>
      <c r="C32" s="76"/>
      <c r="D32" s="76"/>
      <c r="E32" s="76"/>
      <c r="F32" s="76"/>
      <c r="G32" s="76"/>
      <c r="H32" s="76">
        <f>SUM(H13:H31)+I6</f>
        <v>100</v>
      </c>
      <c r="I32" s="79">
        <f>SUM(I13:I31)+K6</f>
        <v>93.7205555555555</v>
      </c>
      <c r="J32" s="63"/>
      <c r="K32" s="63"/>
    </row>
    <row r="33" ht="23.25" customHeight="1" spans="1:11">
      <c r="A33" s="28" t="s">
        <v>184</v>
      </c>
      <c r="B33" s="29" t="s">
        <v>185</v>
      </c>
      <c r="C33" s="30"/>
      <c r="D33" s="30"/>
      <c r="E33" s="30"/>
      <c r="F33" s="30"/>
      <c r="G33" s="30"/>
      <c r="H33" s="30"/>
      <c r="I33" s="30"/>
      <c r="J33" s="30"/>
      <c r="K33" s="36"/>
    </row>
    <row r="34" spans="1:11">
      <c r="A34" s="31" t="s">
        <v>186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ht="51.95" customHeight="1" spans="1:11">
      <c r="A35" s="31" t="s">
        <v>187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ht="41.1" customHeight="1" spans="1:11">
      <c r="A36" s="31" t="s">
        <v>188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ht="15.95" customHeight="1"/>
  </sheetData>
  <mergeCells count="83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A32:G32"/>
    <mergeCell ref="J32:K32"/>
    <mergeCell ref="B33:K33"/>
    <mergeCell ref="A34:K34"/>
    <mergeCell ref="A35:K35"/>
    <mergeCell ref="A36:K36"/>
    <mergeCell ref="A10:A11"/>
    <mergeCell ref="A12:A31"/>
    <mergeCell ref="B13:B19"/>
    <mergeCell ref="B20:B28"/>
    <mergeCell ref="B29:B31"/>
    <mergeCell ref="C14:C16"/>
    <mergeCell ref="C17:C18"/>
    <mergeCell ref="C21:C23"/>
    <mergeCell ref="C25:C28"/>
    <mergeCell ref="C29:C31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B1" workbookViewId="0">
      <selection activeCell="I17" sqref="I17"/>
    </sheetView>
  </sheetViews>
  <sheetFormatPr defaultColWidth="9" defaultRowHeight="13.5"/>
  <cols>
    <col min="1" max="1" width="5.75" style="38" customWidth="1"/>
    <col min="2" max="2" width="23" customWidth="1"/>
    <col min="3" max="3" width="18.1333333333333" customWidth="1"/>
    <col min="4" max="10" width="11.5" customWidth="1"/>
    <col min="11" max="11" width="10" customWidth="1"/>
    <col min="12" max="12" width="25.6666666666667" customWidth="1"/>
  </cols>
  <sheetData>
    <row r="1" ht="57" customHeight="1" spans="1:12">
      <c r="A1" s="39" t="s">
        <v>207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37" customFormat="1" ht="30" customHeight="1" spans="1:12">
      <c r="A2" s="40" t="s">
        <v>104</v>
      </c>
      <c r="B2" s="41" t="s">
        <v>208</v>
      </c>
      <c r="C2" s="42" t="s">
        <v>106</v>
      </c>
      <c r="D2" s="43" t="s">
        <v>209</v>
      </c>
      <c r="E2" s="44"/>
      <c r="F2" s="44"/>
      <c r="G2" s="44"/>
      <c r="H2" s="44"/>
      <c r="I2" s="44"/>
      <c r="J2" s="46"/>
      <c r="K2" s="40" t="s">
        <v>108</v>
      </c>
      <c r="L2" s="40" t="s">
        <v>109</v>
      </c>
    </row>
    <row r="3" s="37" customFormat="1" ht="30" customHeight="1" spans="1:12">
      <c r="A3" s="45"/>
      <c r="B3" s="41"/>
      <c r="C3" s="42"/>
      <c r="D3" s="43" t="s">
        <v>17</v>
      </c>
      <c r="E3" s="44"/>
      <c r="F3" s="44"/>
      <c r="G3" s="44"/>
      <c r="H3" s="46"/>
      <c r="I3" s="56" t="s">
        <v>110</v>
      </c>
      <c r="J3" s="56" t="s">
        <v>111</v>
      </c>
      <c r="K3" s="45"/>
      <c r="L3" s="45"/>
    </row>
    <row r="4" s="37" customFormat="1" ht="30" customHeight="1" spans="1:12">
      <c r="A4" s="47"/>
      <c r="B4" s="41"/>
      <c r="C4" s="42"/>
      <c r="D4" s="42" t="s">
        <v>112</v>
      </c>
      <c r="E4" s="41" t="s">
        <v>210</v>
      </c>
      <c r="F4" s="41" t="s">
        <v>211</v>
      </c>
      <c r="G4" s="41" t="s">
        <v>212</v>
      </c>
      <c r="H4" s="41" t="s">
        <v>115</v>
      </c>
      <c r="I4" s="57"/>
      <c r="J4" s="47"/>
      <c r="K4" s="47"/>
      <c r="L4" s="45"/>
    </row>
    <row r="5" ht="30" customHeight="1" spans="1:12">
      <c r="A5" s="48">
        <v>1</v>
      </c>
      <c r="B5" s="49" t="s">
        <v>213</v>
      </c>
      <c r="C5" s="50" t="s">
        <v>117</v>
      </c>
      <c r="D5" s="51">
        <f>E5</f>
        <v>411.11</v>
      </c>
      <c r="E5" s="51">
        <v>411.11</v>
      </c>
      <c r="F5" s="51">
        <v>0</v>
      </c>
      <c r="G5" s="51">
        <v>0</v>
      </c>
      <c r="H5" s="51">
        <v>0</v>
      </c>
      <c r="I5" s="51">
        <v>411.11</v>
      </c>
      <c r="J5" s="58">
        <f>I5/D5</f>
        <v>1</v>
      </c>
      <c r="K5" s="59">
        <f>中央政法转移支付资金!I36</f>
        <v>95.55</v>
      </c>
      <c r="L5" s="51"/>
    </row>
    <row r="6" ht="30" customHeight="1" spans="1:12">
      <c r="A6" s="48"/>
      <c r="B6" s="52" t="s">
        <v>214</v>
      </c>
      <c r="C6" s="50" t="s">
        <v>117</v>
      </c>
      <c r="D6" s="51">
        <f>E6+F6+G6+H6</f>
        <v>133.68</v>
      </c>
      <c r="E6" s="51">
        <v>0</v>
      </c>
      <c r="F6" s="51">
        <v>133.68</v>
      </c>
      <c r="G6" s="51">
        <v>0</v>
      </c>
      <c r="H6" s="51">
        <v>0</v>
      </c>
      <c r="I6" s="51">
        <v>50.68</v>
      </c>
      <c r="J6" s="58">
        <f>I6/D6</f>
        <v>0.379114302812687</v>
      </c>
      <c r="K6" s="59"/>
      <c r="L6" s="60" t="s">
        <v>215</v>
      </c>
    </row>
    <row r="7" ht="30" customHeight="1" spans="1:12">
      <c r="A7" s="53" t="s">
        <v>121</v>
      </c>
      <c r="B7" s="54"/>
      <c r="C7" s="55"/>
      <c r="D7" s="51">
        <f t="shared" ref="D7:I7" si="0">SUM(D5:D6)</f>
        <v>544.79</v>
      </c>
      <c r="E7" s="51">
        <f t="shared" si="0"/>
        <v>411.11</v>
      </c>
      <c r="F7" s="51">
        <f t="shared" si="0"/>
        <v>133.68</v>
      </c>
      <c r="G7" s="51">
        <f t="shared" si="0"/>
        <v>0</v>
      </c>
      <c r="H7" s="51">
        <f t="shared" si="0"/>
        <v>0</v>
      </c>
      <c r="I7" s="51">
        <f t="shared" si="0"/>
        <v>461.79</v>
      </c>
      <c r="J7" s="58">
        <f>I7/D7</f>
        <v>0.847647717469117</v>
      </c>
      <c r="K7" s="51">
        <f>K5</f>
        <v>95.55</v>
      </c>
      <c r="L7" s="51"/>
    </row>
    <row r="14" spans="4:4">
      <c r="D14">
        <f>D7+部门预算项目支出绩效自评结果汇总表!D8</f>
        <v>689.84</v>
      </c>
    </row>
  </sheetData>
  <mergeCells count="11">
    <mergeCell ref="A1:L1"/>
    <mergeCell ref="D2:J2"/>
    <mergeCell ref="D3:H3"/>
    <mergeCell ref="A7:C7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zoomScale="80" zoomScaleNormal="80" topLeftCell="A14" workbookViewId="0">
      <selection activeCell="I29" sqref="I29:I33"/>
    </sheetView>
  </sheetViews>
  <sheetFormatPr defaultColWidth="9" defaultRowHeight="13.5"/>
  <cols>
    <col min="1" max="1" width="5.25" customWidth="1"/>
    <col min="2" max="2" width="11.25" customWidth="1"/>
    <col min="3" max="3" width="15" customWidth="1"/>
    <col min="5" max="5" width="20" customWidth="1"/>
    <col min="6" max="6" width="13.25" customWidth="1"/>
    <col min="7" max="7" width="10" customWidth="1"/>
    <col min="8" max="8" width="8.5" customWidth="1"/>
    <col min="9" max="9" width="9" customWidth="1"/>
    <col min="10" max="11" width="7.18333333333333" customWidth="1"/>
  </cols>
  <sheetData>
    <row r="1" ht="57" customHeight="1" spans="1:11">
      <c r="A1" s="1" t="s">
        <v>216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 t="s">
        <v>208</v>
      </c>
      <c r="B2" s="2"/>
      <c r="C2" s="2" t="s">
        <v>217</v>
      </c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2" t="s">
        <v>218</v>
      </c>
      <c r="B3" s="2"/>
      <c r="C3" s="2" t="s">
        <v>117</v>
      </c>
      <c r="D3" s="2"/>
      <c r="E3" s="2"/>
      <c r="F3" s="2"/>
      <c r="G3" s="3" t="s">
        <v>124</v>
      </c>
      <c r="H3" s="3"/>
      <c r="I3" s="2" t="s">
        <v>14</v>
      </c>
      <c r="J3" s="2"/>
      <c r="K3" s="2"/>
    </row>
    <row r="4" ht="13" customHeight="1" spans="1:11">
      <c r="A4" s="2" t="s">
        <v>107</v>
      </c>
      <c r="B4" s="2"/>
      <c r="C4" s="2"/>
      <c r="D4" s="2"/>
      <c r="E4" s="2" t="s">
        <v>16</v>
      </c>
      <c r="F4" s="2" t="s">
        <v>125</v>
      </c>
      <c r="G4" s="2" t="s">
        <v>126</v>
      </c>
      <c r="H4" s="2"/>
      <c r="I4" s="2" t="s">
        <v>20</v>
      </c>
      <c r="J4" s="2" t="s">
        <v>127</v>
      </c>
      <c r="K4" s="2" t="s">
        <v>21</v>
      </c>
    </row>
    <row r="5" ht="13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" customHeight="1" spans="1:11">
      <c r="A6" s="2"/>
      <c r="B6" s="2"/>
      <c r="C6" s="4" t="s">
        <v>128</v>
      </c>
      <c r="D6" s="4"/>
      <c r="E6" s="2">
        <v>306</v>
      </c>
      <c r="F6" s="2">
        <f>F7</f>
        <v>411.11</v>
      </c>
      <c r="G6" s="2">
        <f>G7</f>
        <v>411.11</v>
      </c>
      <c r="H6" s="2"/>
      <c r="I6" s="2">
        <v>10</v>
      </c>
      <c r="J6" s="32">
        <v>1</v>
      </c>
      <c r="K6" s="2">
        <v>10</v>
      </c>
    </row>
    <row r="7" ht="20" customHeight="1" spans="1:11">
      <c r="A7" s="2"/>
      <c r="B7" s="2"/>
      <c r="C7" s="2" t="s">
        <v>219</v>
      </c>
      <c r="D7" s="2"/>
      <c r="E7" s="2">
        <v>306</v>
      </c>
      <c r="F7" s="2">
        <f>306+10.11+95</f>
        <v>411.11</v>
      </c>
      <c r="G7" s="2">
        <f>316.11+95</f>
        <v>411.11</v>
      </c>
      <c r="H7" s="2"/>
      <c r="I7" s="2" t="s">
        <v>24</v>
      </c>
      <c r="J7" s="32">
        <f>G7/F7</f>
        <v>1</v>
      </c>
      <c r="K7" s="2" t="s">
        <v>24</v>
      </c>
    </row>
    <row r="8" ht="20" customHeight="1" spans="1:11">
      <c r="A8" s="2"/>
      <c r="B8" s="2"/>
      <c r="C8" s="5" t="s">
        <v>220</v>
      </c>
      <c r="D8" s="6"/>
      <c r="E8" s="7">
        <v>0</v>
      </c>
      <c r="F8" s="2">
        <v>0</v>
      </c>
      <c r="G8" s="5">
        <v>0</v>
      </c>
      <c r="H8" s="6"/>
      <c r="I8" s="2" t="s">
        <v>24</v>
      </c>
      <c r="J8" s="2"/>
      <c r="K8" s="2" t="s">
        <v>24</v>
      </c>
    </row>
    <row r="9" ht="20" customHeight="1" spans="1:11">
      <c r="A9" s="2"/>
      <c r="B9" s="2"/>
      <c r="C9" s="2" t="s">
        <v>221</v>
      </c>
      <c r="D9" s="2"/>
      <c r="E9" s="2">
        <v>0</v>
      </c>
      <c r="F9" s="2">
        <v>0</v>
      </c>
      <c r="G9" s="2">
        <v>0</v>
      </c>
      <c r="H9" s="2"/>
      <c r="I9" s="2" t="s">
        <v>24</v>
      </c>
      <c r="J9" s="2"/>
      <c r="K9" s="2" t="s">
        <v>24</v>
      </c>
    </row>
    <row r="10" ht="20" customHeight="1" spans="1:11">
      <c r="A10" s="2"/>
      <c r="B10" s="2"/>
      <c r="C10" s="2" t="s">
        <v>222</v>
      </c>
      <c r="D10" s="2"/>
      <c r="E10" s="2"/>
      <c r="F10" s="2"/>
      <c r="G10" s="2"/>
      <c r="H10" s="2"/>
      <c r="I10" s="2" t="s">
        <v>24</v>
      </c>
      <c r="J10" s="2"/>
      <c r="K10" s="2" t="s">
        <v>24</v>
      </c>
    </row>
    <row r="11" ht="23.25" customHeight="1" spans="1:11">
      <c r="A11" s="2" t="s">
        <v>132</v>
      </c>
      <c r="B11" s="2" t="s">
        <v>27</v>
      </c>
      <c r="C11" s="2"/>
      <c r="D11" s="2"/>
      <c r="E11" s="2"/>
      <c r="F11" s="2"/>
      <c r="G11" s="2" t="s">
        <v>133</v>
      </c>
      <c r="H11" s="2"/>
      <c r="I11" s="2"/>
      <c r="J11" s="2"/>
      <c r="K11" s="2"/>
    </row>
    <row r="12" ht="105.95" customHeight="1" spans="1:11">
      <c r="A12" s="2"/>
      <c r="B12" s="8" t="s">
        <v>134</v>
      </c>
      <c r="C12" s="8"/>
      <c r="D12" s="8"/>
      <c r="E12" s="8"/>
      <c r="F12" s="8"/>
      <c r="G12" s="8" t="s">
        <v>223</v>
      </c>
      <c r="H12" s="8"/>
      <c r="I12" s="8"/>
      <c r="J12" s="8"/>
      <c r="K12" s="8"/>
    </row>
    <row r="13" ht="23.25" customHeight="1" spans="1:11">
      <c r="A13" s="9" t="s">
        <v>136</v>
      </c>
      <c r="B13" s="2" t="s">
        <v>36</v>
      </c>
      <c r="C13" s="2" t="s">
        <v>37</v>
      </c>
      <c r="D13" s="2" t="s">
        <v>38</v>
      </c>
      <c r="E13" s="2"/>
      <c r="F13" s="2" t="s">
        <v>39</v>
      </c>
      <c r="G13" s="2" t="s">
        <v>40</v>
      </c>
      <c r="H13" s="2" t="s">
        <v>20</v>
      </c>
      <c r="I13" s="2" t="s">
        <v>21</v>
      </c>
      <c r="J13" s="2" t="s">
        <v>41</v>
      </c>
      <c r="K13" s="2"/>
    </row>
    <row r="14" ht="26" customHeight="1" spans="1:11">
      <c r="A14" s="9"/>
      <c r="B14" s="2" t="s">
        <v>137</v>
      </c>
      <c r="C14" s="2" t="s">
        <v>138</v>
      </c>
      <c r="D14" s="10" t="s">
        <v>224</v>
      </c>
      <c r="E14" s="10"/>
      <c r="F14" s="11" t="s">
        <v>225</v>
      </c>
      <c r="G14" s="12">
        <v>1758</v>
      </c>
      <c r="H14" s="12">
        <v>4.24</v>
      </c>
      <c r="I14" s="12">
        <v>1.72</v>
      </c>
      <c r="J14" s="33" t="s">
        <v>70</v>
      </c>
      <c r="K14" s="34"/>
    </row>
    <row r="15" ht="23.25" customHeight="1" spans="1:11">
      <c r="A15" s="9"/>
      <c r="B15" s="2"/>
      <c r="C15" s="2"/>
      <c r="D15" s="10" t="s">
        <v>68</v>
      </c>
      <c r="E15" s="10"/>
      <c r="F15" s="11" t="s">
        <v>69</v>
      </c>
      <c r="G15" s="12">
        <v>2643</v>
      </c>
      <c r="H15" s="12">
        <v>4.16</v>
      </c>
      <c r="I15" s="12">
        <v>2.44</v>
      </c>
      <c r="J15" s="33" t="s">
        <v>193</v>
      </c>
      <c r="K15" s="34"/>
    </row>
    <row r="16" ht="23.25" customHeight="1" spans="1:11">
      <c r="A16" s="9"/>
      <c r="B16" s="2"/>
      <c r="C16" s="13" t="s">
        <v>149</v>
      </c>
      <c r="D16" s="14" t="s">
        <v>150</v>
      </c>
      <c r="E16" s="14"/>
      <c r="F16" s="11" t="s">
        <v>226</v>
      </c>
      <c r="G16" s="15">
        <v>1</v>
      </c>
      <c r="H16" s="12">
        <v>4.16</v>
      </c>
      <c r="I16" s="12">
        <v>4.16</v>
      </c>
      <c r="J16" s="2"/>
      <c r="K16" s="2"/>
    </row>
    <row r="17" ht="23.25" customHeight="1" spans="1:11">
      <c r="A17" s="9"/>
      <c r="B17" s="2"/>
      <c r="C17" s="16"/>
      <c r="D17" s="14" t="s">
        <v>153</v>
      </c>
      <c r="E17" s="14"/>
      <c r="F17" s="11" t="s">
        <v>174</v>
      </c>
      <c r="G17" s="15">
        <v>1</v>
      </c>
      <c r="H17" s="12">
        <v>4.16</v>
      </c>
      <c r="I17" s="12">
        <v>4.16</v>
      </c>
      <c r="J17" s="2"/>
      <c r="K17" s="2"/>
    </row>
    <row r="18" ht="23.25" customHeight="1" spans="1:11">
      <c r="A18" s="9"/>
      <c r="B18" s="2"/>
      <c r="C18" s="16"/>
      <c r="D18" s="17" t="s">
        <v>227</v>
      </c>
      <c r="E18" s="18"/>
      <c r="F18" s="11" t="s">
        <v>72</v>
      </c>
      <c r="G18" s="15">
        <v>1</v>
      </c>
      <c r="H18" s="12">
        <v>4.16</v>
      </c>
      <c r="I18" s="12">
        <v>4.16</v>
      </c>
      <c r="J18" s="5"/>
      <c r="K18" s="6"/>
    </row>
    <row r="19" ht="23.25" customHeight="1" spans="1:11">
      <c r="A19" s="9"/>
      <c r="B19" s="2"/>
      <c r="C19" s="16"/>
      <c r="D19" s="19" t="s">
        <v>71</v>
      </c>
      <c r="E19" s="20"/>
      <c r="F19" s="11" t="s">
        <v>72</v>
      </c>
      <c r="G19" s="21">
        <v>0.6652</v>
      </c>
      <c r="H19" s="12">
        <v>4.16</v>
      </c>
      <c r="I19" s="12">
        <v>3.95</v>
      </c>
      <c r="J19" s="33" t="s">
        <v>193</v>
      </c>
      <c r="K19" s="34"/>
    </row>
    <row r="20" ht="23.25" customHeight="1" spans="1:11">
      <c r="A20" s="9"/>
      <c r="B20" s="2"/>
      <c r="C20" s="22"/>
      <c r="D20" s="10" t="s">
        <v>152</v>
      </c>
      <c r="E20" s="10"/>
      <c r="F20" s="11" t="s">
        <v>45</v>
      </c>
      <c r="G20" s="15">
        <v>1</v>
      </c>
      <c r="H20" s="12">
        <v>4.16</v>
      </c>
      <c r="I20" s="12">
        <v>4.16</v>
      </c>
      <c r="J20" s="2"/>
      <c r="K20" s="2"/>
    </row>
    <row r="21" ht="23.25" customHeight="1" spans="1:11">
      <c r="A21" s="9"/>
      <c r="B21" s="2"/>
      <c r="C21" s="13" t="s">
        <v>156</v>
      </c>
      <c r="D21" s="10" t="s">
        <v>159</v>
      </c>
      <c r="E21" s="10"/>
      <c r="F21" s="12" t="s">
        <v>158</v>
      </c>
      <c r="G21" s="15">
        <v>1</v>
      </c>
      <c r="H21" s="12">
        <v>4.16</v>
      </c>
      <c r="I21" s="12">
        <v>4.16</v>
      </c>
      <c r="J21" s="2"/>
      <c r="K21" s="2"/>
    </row>
    <row r="22" ht="23.25" customHeight="1" spans="1:11">
      <c r="A22" s="9"/>
      <c r="B22" s="2"/>
      <c r="C22" s="22"/>
      <c r="D22" s="10" t="s">
        <v>157</v>
      </c>
      <c r="E22" s="10"/>
      <c r="F22" s="12" t="s">
        <v>158</v>
      </c>
      <c r="G22" s="15">
        <v>1</v>
      </c>
      <c r="H22" s="12">
        <v>4.16</v>
      </c>
      <c r="I22" s="12">
        <v>4.16</v>
      </c>
      <c r="J22" s="2"/>
      <c r="K22" s="2"/>
    </row>
    <row r="23" ht="23.25" customHeight="1" spans="1:11">
      <c r="A23" s="9"/>
      <c r="B23" s="2"/>
      <c r="C23" s="16" t="s">
        <v>160</v>
      </c>
      <c r="D23" s="19" t="s">
        <v>161</v>
      </c>
      <c r="E23" s="20"/>
      <c r="F23" s="12" t="s">
        <v>162</v>
      </c>
      <c r="G23" s="15">
        <v>1</v>
      </c>
      <c r="H23" s="12">
        <v>4.16</v>
      </c>
      <c r="I23" s="12">
        <v>4.16</v>
      </c>
      <c r="J23" s="5"/>
      <c r="K23" s="6"/>
    </row>
    <row r="24" ht="23.25" customHeight="1" spans="1:11">
      <c r="A24" s="9"/>
      <c r="B24" s="2"/>
      <c r="C24" s="16"/>
      <c r="D24" s="10" t="s">
        <v>228</v>
      </c>
      <c r="E24" s="10"/>
      <c r="F24" s="12" t="s">
        <v>77</v>
      </c>
      <c r="G24" s="15">
        <v>1</v>
      </c>
      <c r="H24" s="12">
        <v>4.16</v>
      </c>
      <c r="I24" s="12">
        <v>4.16</v>
      </c>
      <c r="J24" s="2"/>
      <c r="K24" s="2"/>
    </row>
    <row r="25" ht="23.25" customHeight="1" spans="1:11">
      <c r="A25" s="9"/>
      <c r="B25" s="2"/>
      <c r="C25" s="22"/>
      <c r="D25" s="23" t="s">
        <v>163</v>
      </c>
      <c r="E25" s="23"/>
      <c r="F25" s="12" t="s">
        <v>162</v>
      </c>
      <c r="G25" s="15">
        <v>1</v>
      </c>
      <c r="H25" s="12">
        <v>4.16</v>
      </c>
      <c r="I25" s="12">
        <v>4.16</v>
      </c>
      <c r="J25" s="2"/>
      <c r="K25" s="2"/>
    </row>
    <row r="26" ht="23.25" customHeight="1" spans="1:11">
      <c r="A26" s="9"/>
      <c r="B26" s="2" t="s">
        <v>164</v>
      </c>
      <c r="C26" s="13" t="s">
        <v>74</v>
      </c>
      <c r="D26" s="10" t="s">
        <v>75</v>
      </c>
      <c r="E26" s="10"/>
      <c r="F26" s="12" t="s">
        <v>165</v>
      </c>
      <c r="G26" s="15">
        <v>1</v>
      </c>
      <c r="H26" s="2">
        <v>3.75</v>
      </c>
      <c r="I26" s="2">
        <v>3.75</v>
      </c>
      <c r="J26" s="2"/>
      <c r="K26" s="2"/>
    </row>
    <row r="27" ht="23.25" customHeight="1" spans="1:11">
      <c r="A27" s="9"/>
      <c r="B27" s="2"/>
      <c r="C27" s="13" t="s">
        <v>76</v>
      </c>
      <c r="D27" s="10" t="s">
        <v>229</v>
      </c>
      <c r="E27" s="10"/>
      <c r="F27" s="12" t="s">
        <v>230</v>
      </c>
      <c r="G27" s="15">
        <v>1</v>
      </c>
      <c r="H27" s="2">
        <v>3.75</v>
      </c>
      <c r="I27" s="2">
        <v>3.75</v>
      </c>
      <c r="J27" s="2"/>
      <c r="K27" s="2"/>
    </row>
    <row r="28" ht="23.25" customHeight="1" spans="1:11">
      <c r="A28" s="9"/>
      <c r="B28" s="2"/>
      <c r="C28" s="13" t="s">
        <v>78</v>
      </c>
      <c r="D28" s="10" t="s">
        <v>167</v>
      </c>
      <c r="E28" s="10"/>
      <c r="F28" s="12" t="s">
        <v>168</v>
      </c>
      <c r="G28" s="15">
        <v>1</v>
      </c>
      <c r="H28" s="2">
        <v>3.75</v>
      </c>
      <c r="I28" s="2">
        <v>3.75</v>
      </c>
      <c r="J28" s="2"/>
      <c r="K28" s="2"/>
    </row>
    <row r="29" ht="23.25" customHeight="1" spans="1:11">
      <c r="A29" s="9"/>
      <c r="B29" s="2"/>
      <c r="C29" s="2" t="s">
        <v>169</v>
      </c>
      <c r="D29" s="24" t="s">
        <v>91</v>
      </c>
      <c r="E29" s="25"/>
      <c r="F29" s="12" t="s">
        <v>177</v>
      </c>
      <c r="G29" s="15">
        <v>1</v>
      </c>
      <c r="H29" s="2">
        <v>3.75</v>
      </c>
      <c r="I29" s="2">
        <v>3.75</v>
      </c>
      <c r="J29" s="2"/>
      <c r="K29" s="2"/>
    </row>
    <row r="30" ht="23.25" customHeight="1" spans="1:11">
      <c r="A30" s="9"/>
      <c r="B30" s="2"/>
      <c r="C30" s="2"/>
      <c r="D30" s="19" t="s">
        <v>170</v>
      </c>
      <c r="E30" s="20"/>
      <c r="F30" s="12" t="s">
        <v>171</v>
      </c>
      <c r="G30" s="15">
        <v>1</v>
      </c>
      <c r="H30" s="2">
        <v>3.75</v>
      </c>
      <c r="I30" s="2">
        <v>3.75</v>
      </c>
      <c r="J30" s="5"/>
      <c r="K30" s="6"/>
    </row>
    <row r="31" ht="23.25" customHeight="1" spans="1:11">
      <c r="A31" s="9"/>
      <c r="B31" s="2"/>
      <c r="C31" s="2"/>
      <c r="D31" s="19" t="s">
        <v>175</v>
      </c>
      <c r="E31" s="20"/>
      <c r="F31" s="12" t="s">
        <v>176</v>
      </c>
      <c r="G31" s="15">
        <v>1</v>
      </c>
      <c r="H31" s="2">
        <v>3.75</v>
      </c>
      <c r="I31" s="2">
        <v>3.75</v>
      </c>
      <c r="J31" s="5"/>
      <c r="K31" s="6"/>
    </row>
    <row r="32" ht="23.25" customHeight="1" spans="1:11">
      <c r="A32" s="9"/>
      <c r="B32" s="2"/>
      <c r="C32" s="2"/>
      <c r="D32" s="19" t="s">
        <v>93</v>
      </c>
      <c r="E32" s="20"/>
      <c r="F32" s="12" t="s">
        <v>88</v>
      </c>
      <c r="G32" s="15">
        <v>1</v>
      </c>
      <c r="H32" s="2">
        <v>3.75</v>
      </c>
      <c r="I32" s="2">
        <v>3.75</v>
      </c>
      <c r="J32" s="5"/>
      <c r="K32" s="6"/>
    </row>
    <row r="33" ht="23.25" customHeight="1" spans="1:11">
      <c r="A33" s="9"/>
      <c r="B33" s="2"/>
      <c r="C33" s="2"/>
      <c r="D33" s="19" t="s">
        <v>231</v>
      </c>
      <c r="E33" s="20"/>
      <c r="F33" s="12" t="s">
        <v>232</v>
      </c>
      <c r="G33" s="15">
        <v>1</v>
      </c>
      <c r="H33" s="2">
        <v>3.75</v>
      </c>
      <c r="I33" s="2">
        <v>3.75</v>
      </c>
      <c r="J33" s="5"/>
      <c r="K33" s="6"/>
    </row>
    <row r="34" ht="23.25" customHeight="1" spans="1:11">
      <c r="A34" s="9"/>
      <c r="B34" s="16" t="s">
        <v>178</v>
      </c>
      <c r="C34" s="13" t="s">
        <v>179</v>
      </c>
      <c r="D34" s="19" t="s">
        <v>95</v>
      </c>
      <c r="E34" s="20"/>
      <c r="F34" s="12" t="s">
        <v>72</v>
      </c>
      <c r="G34" s="15">
        <v>0.95</v>
      </c>
      <c r="H34" s="2">
        <v>5</v>
      </c>
      <c r="I34" s="2">
        <v>5</v>
      </c>
      <c r="J34" s="5"/>
      <c r="K34" s="6"/>
    </row>
    <row r="35" ht="23.25" customHeight="1" spans="1:11">
      <c r="A35" s="9"/>
      <c r="B35" s="16"/>
      <c r="C35" s="16"/>
      <c r="D35" s="10" t="s">
        <v>96</v>
      </c>
      <c r="E35" s="10"/>
      <c r="F35" s="11" t="s">
        <v>97</v>
      </c>
      <c r="G35" s="15">
        <v>0.9</v>
      </c>
      <c r="H35" s="2">
        <v>5</v>
      </c>
      <c r="I35" s="2">
        <v>5</v>
      </c>
      <c r="J35" s="2"/>
      <c r="K35" s="2"/>
    </row>
    <row r="36" ht="23.25" customHeight="1" spans="1:11">
      <c r="A36" s="26" t="s">
        <v>183</v>
      </c>
      <c r="B36" s="26"/>
      <c r="C36" s="26"/>
      <c r="D36" s="27"/>
      <c r="E36" s="27"/>
      <c r="F36" s="26"/>
      <c r="G36" s="26"/>
      <c r="H36" s="26">
        <f>SUM(H14:H35)+I6</f>
        <v>100</v>
      </c>
      <c r="I36" s="26">
        <f>SUM(I14:I35)+K6</f>
        <v>95.55</v>
      </c>
      <c r="J36" s="35"/>
      <c r="K36" s="35"/>
    </row>
    <row r="37" ht="23.25" customHeight="1" spans="1:11">
      <c r="A37" s="28" t="s">
        <v>184</v>
      </c>
      <c r="B37" s="29" t="s">
        <v>185</v>
      </c>
      <c r="C37" s="30"/>
      <c r="D37" s="30"/>
      <c r="E37" s="30"/>
      <c r="F37" s="30"/>
      <c r="G37" s="30"/>
      <c r="H37" s="30"/>
      <c r="I37" s="30"/>
      <c r="J37" s="30"/>
      <c r="K37" s="36"/>
    </row>
    <row r="38" spans="1:11">
      <c r="A38" s="31" t="s">
        <v>233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ht="38.25" customHeight="1" spans="1:11">
      <c r="A39" s="31" t="s">
        <v>234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ht="41.1" customHeight="1" spans="1:11">
      <c r="A40" s="31" t="s">
        <v>235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</sheetData>
  <mergeCells count="92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A36:G36"/>
    <mergeCell ref="J36:K36"/>
    <mergeCell ref="B37:K37"/>
    <mergeCell ref="A38:K38"/>
    <mergeCell ref="A39:K39"/>
    <mergeCell ref="A40:K40"/>
    <mergeCell ref="A11:A12"/>
    <mergeCell ref="A13:A35"/>
    <mergeCell ref="B14:B25"/>
    <mergeCell ref="B26:B33"/>
    <mergeCell ref="B34:B35"/>
    <mergeCell ref="C14:C15"/>
    <mergeCell ref="C16:C20"/>
    <mergeCell ref="C21:C22"/>
    <mergeCell ref="C23:C25"/>
    <mergeCell ref="C29:C33"/>
    <mergeCell ref="C34:C35"/>
    <mergeCell ref="E4:E5"/>
    <mergeCell ref="F4:F5"/>
    <mergeCell ref="I4:I5"/>
    <mergeCell ref="J4:J5"/>
    <mergeCell ref="K4:K5"/>
    <mergeCell ref="C4:D5"/>
    <mergeCell ref="G4:H5"/>
    <mergeCell ref="A4:B10"/>
  </mergeCells>
  <pageMargins left="0.75" right="0.75" top="1" bottom="1" header="0.5" footer="0.5"/>
  <pageSetup paperSize="9" scale="8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省级部门整体支出绩效自评表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2023-05-23T02:07:13Z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92659C2F2B21438496F96D6797C3AE09_13</vt:lpwstr>
  </property>
</Properties>
</file>