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989" firstSheet="3"/>
  </bookViews>
  <sheets>
    <sheet name="封面" sheetId="1" r:id="rId1"/>
    <sheet name="目录" sheetId="2" r:id="rId2"/>
    <sheet name="省级部门（单位）整体支出绩效自评表" sheetId="3" r:id="rId3"/>
    <sheet name="部门预算项目支出绩效自评结果汇总表" sheetId="4" r:id="rId4"/>
    <sheet name="业务费" sheetId="5" r:id="rId5"/>
    <sheet name="运维费" sheetId="6" r:id="rId6"/>
  </sheets>
  <definedNames>
    <definedName name="_xlnm._FilterDatabase" localSheetId="2" hidden="1">'省级部门（单位）整体支出绩效自评表'!$A$1:$I$44</definedName>
    <definedName name="_xlnm.Print_Titles" localSheetId="2">'省级部门（单位）整体支出绩效自评表'!$11:$11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<sst xmlns="http://schemas.openxmlformats.org/spreadsheetml/2006/main" count="337" uniqueCount="211">
  <si>
    <t>附件1</t>
  </si>
  <si>
    <t xml:space="preserve">2023年度省级预算执行情况绩效自评报表
</t>
  </si>
  <si>
    <t xml:space="preserve">                                 编报部门（单位公章）：兰州市红古区人民法院</t>
  </si>
  <si>
    <t xml:space="preserve">                                 编报日期：2024年3月</t>
  </si>
  <si>
    <t xml:space="preserve">                                 联系人及电话：马蕊 0931-6221275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</si>
  <si>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</si>
  <si>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</si>
  <si>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</si>
  <si>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</si>
  <si>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1.全省法院业务费项目绩效自评表</t>
  </si>
  <si>
    <t xml:space="preserve">  2.法庭运维费项目绩效自评表</t>
  </si>
  <si>
    <t>四、省对市县转移支付支出绩效自评结果汇总表</t>
  </si>
  <si>
    <t xml:space="preserve">  1.中央政法转移支付资金项目绩效自评表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</si>
  <si>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兰州市红古区人民法院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</si>
  <si>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</si>
  <si>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兰州市红古区人民法院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</si>
  <si>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</si>
  <si>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</si>
  <si>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</si>
  <si>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</si>
  <si>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</si>
  <si>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</si>
  <si>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</si>
  <si>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</si>
  <si>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1833.3</t>
  </si>
  <si>
    <t xml:space="preserve">    其中：基本支出</t>
  </si>
  <si>
    <t>1465.3</t>
  </si>
  <si>
    <t>—</t>
  </si>
  <si>
    <t xml:space="preserve">          项目支出</t>
  </si>
  <si>
    <t>368</t>
  </si>
  <si>
    <t>年度总体绩效目标完成情况</t>
  </si>
  <si>
    <t>预期目标</t>
  </si>
  <si>
    <t>目标实际完成情况</t>
  </si>
  <si>
    <t>目标1：聚焦中心服务大局，以“能动司法”维护社会稳定护航经济发展</t>
  </si>
  <si>
    <t>目标1完成情况：着力维护国家安全，全方位开展《反有组织犯罪法》宣贯，常态化开展扫黑除恶斗争，“黑财”累计执行到位113.75万元；坚持以刑事“利剑”严惩暴力犯罪，审结故意杀人、强奸等暴力犯罪案件18件；紧盯人民群众“舌尖”上的安全，审结危害食品安全、侵犯知识产权等犯罪案件4件；紧盯人民群众“钱袋子”安全，审结掩隐、帮信等涉电诈犯罪关联案件54件；紧盯人民群众“身心”安全，审结毒品、传播淫秽物品等犯罪案件8件；紧盯人民群众“信息”安全，审结刘某等侵犯公民个人信息罪案件2件；紧盯人民群众“养老”安全，扎实开展涉养老诈骗专项整治活动。旗帜鲜明把优化营商环境作为“头号工程”，高度关注企业司法需求，设立驻经济园区法官工作室，坚持以“四个一”行动深度落实“万名干警联万企”活动，深入辖区57户企业和20户农业合作社问需献策，帮助企业提升风险防范化解能力。以理念转变为牵引，采取“活封活扣”等措施，妥善处理涉企纠纷案件1053件，一体推进“助企、护企、惠企、安企”工作。</t>
  </si>
  <si>
    <t>目标2：保障民生福祉，多举措破解执行难题，聚合力推进积案清理</t>
  </si>
  <si>
    <t>目标2完成情况：时刻牢记“感受司法公正的主体是人民群众”，以“如我在诉”理念回应群众急难愁盼。高度关注“登记难”“保交楼”等涉民生案件，全力守护“万家灯火”，依法妥善解决辖区涉房地产系列案件。深入推进“切实解决执行难”，执结案件2181件，执行到位3.3亿余元。坚持善意文明执行，灵活运用和解分期履行等方式为企业纾困解难，妥善处理某房地产公司强制执行等案件，让企业“动起来、活下去”。坚持把积案清理作为“民生工程”抓紧抓实，672件积案9月底前全部完成清结目标，清积率100%。</t>
  </si>
  <si>
    <t>目标3：深化司法改革，扬优势打造特色法庭</t>
  </si>
  <si>
    <t>目标3完成情况：持续推进政法大数据办案平台常态化运用，流转案件115件。强化审判委员会和专业法官会议常态化实质化运行，统一裁判尺度，提升司法公信。健全审限预警、通报督办、专项评查等制度，规范司法鉴定流程机制。全面深化“案件分流、繁简分审”工作机制，组建15个新型审判团队，简易程序适用率达90%，案件平均办理天数由63天下降至41天，均居全市第一。抓实省法院确立的我院花庄法庭打造“审理涉企纠纷案件专业化人民法庭”争先创优项目，深度打造“以护航营商环境为特色、助力乡村振兴为底色、便民利民为本色”的“三合一”专业化人民法庭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</si>
  <si>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</si>
  <si>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</si>
  <si>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</si>
  <si>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</si>
  <si>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</si>
  <si>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</si>
  <si>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</si>
  <si>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</si>
  <si>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</si>
  <si>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</si>
  <si>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</si>
  <si>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偏差原因：按照相关要求考核性绩效在次年考核并发放；2023年12月法警加班及执勤补贴于次月发放。
改进措施：做好资金支付计划，加快资金支付进度。</t>
  </si>
  <si>
    <t>项目支出预算执行率</t>
  </si>
  <si>
    <t>偏差原因：主管部门于11月份下达综合审判大楼防、排水改造指标，12月份项目在公告期；计划采购车辆2辆，实际采购1辆。
改进措施：做好资金支付计划，加快资金支付进度。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</si>
  <si>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</si>
  <si>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</si>
  <si>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</si>
  <si>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</si>
  <si>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</si>
  <si>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</si>
  <si>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</si>
  <si>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</si>
  <si>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</si>
  <si>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</si>
  <si>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</si>
  <si>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</si>
  <si>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</si>
  <si>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</si>
  <si>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</si>
  <si>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</si>
  <si>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</si>
  <si>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</si>
  <si>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</si>
  <si>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民商事案件结案率</t>
  </si>
  <si>
    <t>&gt;=90%</t>
  </si>
  <si>
    <t>行政案件结案率</t>
  </si>
  <si>
    <t>刑事案件结案率</t>
  </si>
  <si>
    <t>执行案件结案率</t>
  </si>
  <si>
    <t>&gt;=85%</t>
  </si>
  <si>
    <t>装备购置完成情况</t>
  </si>
  <si>
    <t>再审审查率</t>
  </si>
  <si>
    <t>&lt;=5%</t>
  </si>
  <si>
    <t>偏差原因：案件审判质量不断提升，申请再审审查案件数量较少。
改进措施：根据各年度审判情况，合理调整年度指标值。</t>
  </si>
  <si>
    <t>执行案件终本合格率</t>
  </si>
  <si>
    <t>采购装备质量验收合格率</t>
  </si>
  <si>
    <t>装备购置完成及时性</t>
  </si>
  <si>
    <t>及时</t>
  </si>
  <si>
    <t>成本控制情况</t>
  </si>
  <si>
    <t>在预算范围内</t>
  </si>
  <si>
    <t>部门效果目标</t>
  </si>
  <si>
    <t>执行标的到位率</t>
  </si>
  <si>
    <t>&gt;=10%</t>
  </si>
  <si>
    <t>偏差原因：一是本年度加大执行力度，执行财产到位情况超出预期目标；二是年度指标值设置偏低。
改进措施：准确合理设置指标值。</t>
  </si>
  <si>
    <t>民商事案件调解成功率</t>
  </si>
  <si>
    <t>&gt;=50%</t>
  </si>
  <si>
    <t/>
  </si>
  <si>
    <t>当场立案率</t>
  </si>
  <si>
    <t>=90%</t>
  </si>
  <si>
    <t>服务对象满意度</t>
  </si>
  <si>
    <t>当事人满意度</t>
  </si>
  <si>
    <t>社会影响</t>
  </si>
  <si>
    <t>单位获奖情况</t>
  </si>
  <si>
    <t>&gt;=1</t>
  </si>
  <si>
    <t>1次</t>
  </si>
  <si>
    <t>违法违纪情况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</si>
  <si>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</si>
  <si>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</si>
  <si>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</si>
  <si>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</si>
  <si>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</si>
  <si>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</si>
  <si>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</si>
  <si>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</si>
  <si>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</si>
  <si>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</si>
  <si>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</si>
  <si>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    计</t>
  </si>
  <si>
    <t>其他需要说明的问题：无。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</si>
  <si>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</si>
  <si>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</si>
  <si>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</si>
  <si>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</si>
  <si>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</si>
  <si>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</si>
  <si>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</si>
  <si>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</si>
  <si>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</si>
  <si>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</si>
  <si>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</si>
  <si>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</si>
  <si>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</si>
  <si>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全省法院人民法庭维修经费</t>
  </si>
  <si>
    <t>甘肃省高级人民法院</t>
  </si>
  <si>
    <t>年初未申报绩效目标，本年不做自评。</t>
  </si>
  <si>
    <t>2022年第二批全省法院业务费</t>
  </si>
  <si>
    <t>上年结转资金，本年不做自评。</t>
  </si>
  <si>
    <t>人民法庭维修资金-法庭取暖项目</t>
  </si>
  <si>
    <t>合计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</si>
  <si>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兰州市红古区人民法院 </t>
    </r>
    <r>
      <rPr>
        <b/>
        <sz val="20"/>
        <color rgb="FF000000"/>
        <rFont val="宋体"/>
        <charset val="134"/>
      </rPr>
      <t>部门预算项目支出绩效自评表</t>
    </r>
  </si>
  <si>
    <t>全省法院业务费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</si>
  <si>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</si>
  <si>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</si>
  <si>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</si>
  <si>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</si>
  <si>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</si>
  <si>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</si>
  <si>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</si>
  <si>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</si>
  <si>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</si>
  <si>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做好物业服务保障，保证当年案件审判在规定时间内优质高效完成，使法定审限内结案率达到90%以上，人民群众满意度达到85%以上。</t>
  </si>
  <si>
    <t>本年度通过项目实施，完成了年初预算的设备购置工作，验收合格率达到100%，案件审判在规定时间内优质高效的完成，法定审限内结案率达到98.92%，人民群众满意度达到90%。</t>
  </si>
  <si>
    <t>绩效指标</t>
  </si>
  <si>
    <t>成本指标</t>
  </si>
  <si>
    <t>经济成本指标</t>
  </si>
  <si>
    <t>100%</t>
  </si>
  <si>
    <t>产出指标</t>
  </si>
  <si>
    <t>数量指标</t>
  </si>
  <si>
    <t>结案率</t>
  </si>
  <si>
    <t>设备购置数量</t>
  </si>
  <si>
    <t>=26套（组））</t>
  </si>
  <si>
    <t>26套（组））</t>
  </si>
  <si>
    <t>维修维护项目数</t>
  </si>
  <si>
    <t>=3</t>
  </si>
  <si>
    <t>物业管理面积</t>
  </si>
  <si>
    <t>=8452</t>
  </si>
  <si>
    <t>信息化运维服务完成率</t>
  </si>
  <si>
    <t>质量指标</t>
  </si>
  <si>
    <t>设备购置数量验收合格率</t>
  </si>
  <si>
    <t>维修维护项目验收合格率</t>
  </si>
  <si>
    <t>&gt;=86%</t>
  </si>
  <si>
    <t>物业管理合格率</t>
  </si>
  <si>
    <t>信息化运维服务验收合格率</t>
  </si>
  <si>
    <t>一审服判息诉率</t>
  </si>
  <si>
    <t>85.82%</t>
  </si>
  <si>
    <t>时效指标</t>
  </si>
  <si>
    <t>法定审限内结案率</t>
  </si>
  <si>
    <t>98.92%</t>
  </si>
  <si>
    <t>物业服务保障及时性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</si>
  <si>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</si>
  <si>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</si>
  <si>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</si>
  <si>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</si>
  <si>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</si>
  <si>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</si>
  <si>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</si>
  <si>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</si>
  <si>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</si>
  <si>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</si>
  <si>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</si>
  <si>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</si>
  <si>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</si>
  <si>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</si>
  <si>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</si>
  <si>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工作人员满意度</t>
  </si>
  <si>
    <t>90%</t>
  </si>
  <si>
    <t>当事人满意程度</t>
  </si>
  <si>
    <t>总分</t>
  </si>
  <si>
    <t>说明</t>
  </si>
  <si>
    <t>无</t>
  </si>
  <si>
    <t>法庭运维费</t>
  </si>
  <si>
    <t>做好派出法庭后勤保障工作，维持我院所辖3个基层法庭的正常运行。按照年初预算对派出法庭进行维修维护，在规定时间内进行验收，验收合格率达到100%。</t>
  </si>
  <si>
    <t>本年度通过项目的实施，保障派出法庭后勤工作，维持我院所辖3个基层法庭的正常运行；按照年初预算对派出法庭进行维修维护，在规定时间内进行验收，验收合格率达到100%。</t>
  </si>
  <si>
    <t>保障法庭个数</t>
  </si>
  <si>
    <t>3个</t>
  </si>
  <si>
    <t>派出法庭维修维护完成率</t>
  </si>
  <si>
    <t>3组</t>
  </si>
  <si>
    <t>法庭水电畅通率</t>
  </si>
  <si>
    <t>派出法庭维修维护验收合格率</t>
  </si>
  <si>
    <t>设备购置验收合格率</t>
  </si>
  <si>
    <t>派出法庭维修维护及时性</t>
  </si>
  <si>
    <t>及时性</t>
  </si>
  <si>
    <t>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</si>
</sst>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41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6"/>
      <color rgb="FF000000"/>
      <name val="黑体"/>
      <charset val="134"/>
    </font>
    <font>
      <b/>
      <sz val="36"/>
      <color rgb="FF000000"/>
      <name val="宋体"/>
      <charset val="134"/>
    </font>
    <font>
      <sz val="28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1" fillId="0" borderId="0">
      <protection locked="0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31" fillId="6" borderId="23" applyNumberFormat="0" applyAlignment="0" applyProtection="0">
      <alignment vertical="center"/>
    </xf>
    <xf numFmtId="0" fontId="32" fillId="7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9" fontId="3" fillId="0" borderId="1" xfId="3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9" fontId="1" fillId="0" borderId="1" xfId="3" applyNumberFormat="1" applyFill="1" applyBorder="1" applyAlignment="1" applyProtection="1">
      <alignment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10" fontId="1" fillId="0" borderId="1" xfId="3" applyNumberFormat="1" applyFill="1" applyBorder="1" applyAlignment="1" applyProtection="1">
      <alignment vertical="center"/>
    </xf>
    <xf numFmtId="176" fontId="1" fillId="0" borderId="1" xfId="0" applyNumberFormat="1" applyFont="1" applyFill="1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0" fontId="8" fillId="0" borderId="4" xfId="3" applyNumberFormat="1" applyFont="1" applyFill="1" applyBorder="1" applyAlignment="1" applyProtection="1">
      <alignment horizontal="center" vertical="center" wrapText="1"/>
    </xf>
    <xf numFmtId="10" fontId="8" fillId="0" borderId="6" xfId="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10" fontId="9" fillId="0" borderId="4" xfId="3" applyNumberFormat="1" applyFont="1" applyFill="1" applyBorder="1" applyAlignment="1" applyProtection="1">
      <alignment horizontal="center" vertical="center" wrapText="1"/>
    </xf>
    <xf numFmtId="10" fontId="9" fillId="0" borderId="6" xfId="3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9" fontId="12" fillId="0" borderId="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 shrinkToFit="1"/>
    </xf>
    <xf numFmtId="0" fontId="9" fillId="0" borderId="1" xfId="3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/>
    <xf numFmtId="0" fontId="9" fillId="0" borderId="19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55" zoomScaleNormal="55" topLeftCell="A2" workbookViewId="0">
      <selection activeCell="A7" sqref="A7"/>
    </sheetView>
  </sheetViews>
  <sheetFormatPr defaultColWidth="9" defaultRowHeight="13.5"/>
  <cols>
    <col min="1" max="1" width="181.375" customWidth="1"/>
  </cols>
  <sheetData>
    <row r="1" ht="45" customHeight="1" spans="1:1">
      <c r="A1" s="136" t="s">
        <v>0</v>
      </c>
    </row>
    <row r="2" ht="149.25" customHeight="1" spans="1:11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ht="51" customHeight="1" spans="1:11">
      <c r="A3" s="139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ht="51" customHeight="1" spans="1:11">
      <c r="A4" s="139"/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ht="51" customHeight="1" spans="1:11">
      <c r="A5" s="140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ht="51" customHeight="1" spans="1:11">
      <c r="A6" s="140" t="s">
        <v>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ht="51" customHeight="1" spans="1:11">
      <c r="A7" s="141" t="s">
        <v>4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="131" customFormat="1" ht="27" customHeight="1" spans="1:1">
      <c r="A8" s="142"/>
    </row>
    <row r="9" s="131" customFormat="1" ht="27" customHeight="1"/>
    <row r="10" s="131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" sqref="A2"/>
    </sheetView>
  </sheetViews>
  <sheetFormatPr defaultColWidth="9" defaultRowHeight="13.5"/>
  <cols>
    <col min="1" max="1" width="81.625" customWidth="1"/>
  </cols>
  <sheetData>
    <row r="1" spans="1:1">
      <c r="A1" s="132"/>
    </row>
    <row r="2" ht="40.5" customHeight="1" spans="1:1">
      <c r="A2" s="133" t="s">
        <v>5</v>
      </c>
    </row>
    <row r="3" ht="19.5" customHeight="1" spans="1:1">
      <c r="A3" s="132"/>
    </row>
    <row r="4" s="131" customFormat="1" ht="30.75" customHeight="1" spans="1:1">
      <c r="A4" s="134" t="s">
        <v>6</v>
      </c>
    </row>
    <row r="5" s="131" customFormat="1" ht="30.75" customHeight="1" spans="1:1">
      <c r="A5" s="134" t="s">
        <v>7</v>
      </c>
    </row>
    <row r="6" s="131" customFormat="1" ht="30.75" customHeight="1" spans="1:1">
      <c r="A6" s="134" t="s">
        <v>8</v>
      </c>
    </row>
    <row r="7" s="131" customFormat="1" ht="30.75" customHeight="1" spans="1:1">
      <c r="A7" s="135" t="s">
        <v>9</v>
      </c>
    </row>
    <row r="8" s="131" customFormat="1" ht="30.75" customHeight="1" spans="1:1">
      <c r="A8" s="135" t="s">
        <v>10</v>
      </c>
    </row>
    <row r="9" s="131" customFormat="1" ht="30.75" customHeight="1" spans="1:1">
      <c r="A9" s="134" t="s">
        <v>11</v>
      </c>
    </row>
    <row r="10" s="131" customFormat="1" ht="30.75" customHeight="1" spans="1:1">
      <c r="A10" s="135" t="s">
        <v>12</v>
      </c>
    </row>
    <row r="11" customFormat="1" spans="1:1">
      <c r="A11" s="132"/>
    </row>
    <row r="12" spans="1:1">
      <c r="A12" s="13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9"/>
  <sheetViews>
    <sheetView zoomScale="69" zoomScaleNormal="69" workbookViewId="0">
      <selection activeCell="E37" sqref="E35:E37"/>
    </sheetView>
  </sheetViews>
  <sheetFormatPr defaultColWidth="11" defaultRowHeight="14.25"/>
  <cols>
    <col min="1" max="1" width="14.0416666666667" style="61" customWidth="1"/>
    <col min="2" max="2" width="18.675" style="61" customWidth="1"/>
    <col min="3" max="3" width="18.4416666666667" style="61" customWidth="1"/>
    <col min="4" max="4" width="24.725" style="61" customWidth="1"/>
    <col min="5" max="8" width="16.5416666666667" style="61" customWidth="1"/>
    <col min="9" max="9" width="26.975" style="62" customWidth="1"/>
    <col min="10" max="10" width="12.8166666666667" style="61"/>
    <col min="11" max="14" width="11" style="61"/>
    <col min="15" max="15" width="12.8166666666667" style="61"/>
    <col min="16" max="16378" width="11" style="61"/>
    <col min="16379" max="16384" width="11" style="63"/>
  </cols>
  <sheetData>
    <row r="1" s="61" customFormat="1" ht="25.5" spans="1:9">
      <c r="A1" s="64" t="s">
        <v>13</v>
      </c>
      <c r="B1" s="64"/>
      <c r="C1" s="64"/>
      <c r="D1" s="64"/>
      <c r="E1" s="64"/>
      <c r="F1" s="64"/>
      <c r="G1" s="64"/>
      <c r="H1" s="64"/>
      <c r="I1" s="123"/>
    </row>
    <row r="2" s="61" customFormat="1" ht="24" spans="1:9">
      <c r="A2" s="65" t="s">
        <v>14</v>
      </c>
      <c r="B2" s="66" t="s">
        <v>15</v>
      </c>
      <c r="C2" s="67"/>
      <c r="D2" s="67"/>
      <c r="E2" s="67"/>
      <c r="F2" s="67"/>
      <c r="G2" s="67"/>
      <c r="H2" s="67"/>
      <c r="I2" s="124"/>
    </row>
    <row r="3" s="61" customFormat="1" ht="16" customHeight="1" spans="1:9">
      <c r="A3" s="68" t="s">
        <v>16</v>
      </c>
      <c r="B3" s="69"/>
      <c r="C3" s="69" t="s">
        <v>17</v>
      </c>
      <c r="D3" s="70" t="s">
        <v>18</v>
      </c>
      <c r="E3" s="71" t="s">
        <v>19</v>
      </c>
      <c r="F3" s="72" t="s">
        <v>20</v>
      </c>
      <c r="G3" s="73"/>
      <c r="H3" s="74" t="s">
        <v>21</v>
      </c>
      <c r="I3" s="125" t="s">
        <v>22</v>
      </c>
    </row>
    <row r="4" s="61" customFormat="1" ht="16" customHeight="1" spans="1:9">
      <c r="A4" s="75"/>
      <c r="B4" s="76" t="s">
        <v>23</v>
      </c>
      <c r="C4" s="77" t="s">
        <v>24</v>
      </c>
      <c r="D4" s="77">
        <v>2540.05</v>
      </c>
      <c r="E4" s="77">
        <v>2109.13</v>
      </c>
      <c r="F4" s="78">
        <f>E4/D4</f>
        <v>0.830349796263853</v>
      </c>
      <c r="G4" s="79"/>
      <c r="H4" s="80">
        <v>10</v>
      </c>
      <c r="I4" s="126">
        <f>H4*F4</f>
        <v>8.30349796263853</v>
      </c>
    </row>
    <row r="5" s="61" customFormat="1" ht="16" customHeight="1" spans="1:9">
      <c r="A5" s="75"/>
      <c r="B5" s="81" t="s">
        <v>25</v>
      </c>
      <c r="C5" s="82" t="s">
        <v>26</v>
      </c>
      <c r="D5" s="83">
        <v>1838.76</v>
      </c>
      <c r="E5" s="84">
        <v>1623.4</v>
      </c>
      <c r="F5" s="85">
        <f>E5/D5</f>
        <v>0.882877591420305</v>
      </c>
      <c r="G5" s="86"/>
      <c r="H5" s="80" t="s">
        <v>27</v>
      </c>
      <c r="I5" s="80" t="s">
        <v>27</v>
      </c>
    </row>
    <row r="6" s="61" customFormat="1" ht="16" customHeight="1" spans="1:13">
      <c r="A6" s="87"/>
      <c r="B6" s="81" t="s">
        <v>28</v>
      </c>
      <c r="C6" s="82" t="s">
        <v>29</v>
      </c>
      <c r="D6" s="83">
        <v>701.29</v>
      </c>
      <c r="E6" s="82">
        <v>485.73</v>
      </c>
      <c r="F6" s="85">
        <f>E6/D6</f>
        <v>0.692623593663107</v>
      </c>
      <c r="G6" s="86"/>
      <c r="H6" s="80" t="s">
        <v>27</v>
      </c>
      <c r="I6" s="80" t="s">
        <v>27</v>
      </c>
      <c r="M6" s="127"/>
    </row>
    <row r="7" s="61" customFormat="1" ht="16" customHeight="1" spans="1:9">
      <c r="A7" s="69" t="s">
        <v>30</v>
      </c>
      <c r="B7" s="68" t="s">
        <v>31</v>
      </c>
      <c r="C7" s="68"/>
      <c r="D7" s="68"/>
      <c r="E7" s="69" t="s">
        <v>32</v>
      </c>
      <c r="F7" s="69"/>
      <c r="G7" s="69"/>
      <c r="H7" s="69"/>
      <c r="I7" s="69"/>
    </row>
    <row r="8" s="61" customFormat="1" ht="148" customHeight="1" spans="1:9">
      <c r="A8" s="72"/>
      <c r="B8" s="81" t="s">
        <v>33</v>
      </c>
      <c r="C8" s="81"/>
      <c r="D8" s="81"/>
      <c r="E8" s="88" t="s">
        <v>34</v>
      </c>
      <c r="F8" s="88"/>
      <c r="G8" s="88"/>
      <c r="H8" s="88"/>
      <c r="I8" s="124"/>
    </row>
    <row r="9" s="61" customFormat="1" ht="109" customHeight="1" spans="1:9">
      <c r="A9" s="72"/>
      <c r="B9" s="81" t="s">
        <v>35</v>
      </c>
      <c r="C9" s="81"/>
      <c r="D9" s="81"/>
      <c r="E9" s="88" t="s">
        <v>36</v>
      </c>
      <c r="F9" s="88"/>
      <c r="G9" s="88"/>
      <c r="H9" s="88"/>
      <c r="I9" s="124"/>
    </row>
    <row r="10" s="61" customFormat="1" ht="109" customHeight="1" spans="1:9">
      <c r="A10" s="72"/>
      <c r="B10" s="81" t="s">
        <v>37</v>
      </c>
      <c r="C10" s="81"/>
      <c r="D10" s="81"/>
      <c r="E10" s="88" t="s">
        <v>38</v>
      </c>
      <c r="F10" s="88"/>
      <c r="G10" s="88"/>
      <c r="H10" s="88"/>
      <c r="I10" s="124"/>
    </row>
    <row r="11" s="61" customFormat="1" ht="13.5" spans="1:9">
      <c r="A11" s="89" t="s">
        <v>39</v>
      </c>
      <c r="B11" s="69" t="s">
        <v>40</v>
      </c>
      <c r="C11" s="69" t="s">
        <v>41</v>
      </c>
      <c r="D11" s="69" t="s">
        <v>42</v>
      </c>
      <c r="E11" s="69" t="s">
        <v>43</v>
      </c>
      <c r="F11" s="69" t="s">
        <v>44</v>
      </c>
      <c r="G11" s="69" t="s">
        <v>21</v>
      </c>
      <c r="H11" s="69" t="s">
        <v>22</v>
      </c>
      <c r="I11" s="69" t="s">
        <v>45</v>
      </c>
    </row>
    <row r="12" s="61" customFormat="1" ht="102" customHeight="1" spans="1:16384">
      <c r="A12" s="89"/>
      <c r="B12" s="89" t="s">
        <v>46</v>
      </c>
      <c r="C12" s="89" t="s">
        <v>47</v>
      </c>
      <c r="D12" s="81" t="s">
        <v>48</v>
      </c>
      <c r="E12" s="90" t="s">
        <v>49</v>
      </c>
      <c r="F12" s="91">
        <f>F5</f>
        <v>0.882877591420305</v>
      </c>
      <c r="G12" s="92">
        <v>2</v>
      </c>
      <c r="H12" s="92">
        <v>1.77</v>
      </c>
      <c r="I12" s="128" t="s">
        <v>50</v>
      </c>
      <c r="XEY12" s="63"/>
      <c r="XEZ12" s="63"/>
      <c r="XFA12" s="63"/>
      <c r="XFB12" s="63"/>
      <c r="XFC12" s="63"/>
      <c r="XFD12" s="63"/>
    </row>
    <row r="13" s="61" customFormat="1" ht="102" customHeight="1" spans="1:16384">
      <c r="A13" s="89"/>
      <c r="B13" s="89"/>
      <c r="C13" s="89"/>
      <c r="D13" s="81" t="s">
        <v>51</v>
      </c>
      <c r="E13" s="90" t="s">
        <v>49</v>
      </c>
      <c r="F13" s="91">
        <f>F6</f>
        <v>0.692623593663107</v>
      </c>
      <c r="G13" s="92">
        <v>2</v>
      </c>
      <c r="H13" s="92">
        <v>1.39</v>
      </c>
      <c r="I13" s="128" t="s">
        <v>52</v>
      </c>
      <c r="XEY13" s="63"/>
      <c r="XEZ13" s="63"/>
      <c r="XFA13" s="63"/>
      <c r="XFB13" s="63"/>
      <c r="XFC13" s="63"/>
      <c r="XFD13" s="63"/>
    </row>
    <row r="14" s="61" customFormat="1" ht="25" customHeight="1" spans="1:16384">
      <c r="A14" s="89"/>
      <c r="B14" s="89"/>
      <c r="C14" s="89"/>
      <c r="D14" s="81" t="s">
        <v>53</v>
      </c>
      <c r="E14" s="90" t="s">
        <v>54</v>
      </c>
      <c r="F14" s="91">
        <v>1</v>
      </c>
      <c r="G14" s="92">
        <v>2</v>
      </c>
      <c r="H14" s="92">
        <v>2</v>
      </c>
      <c r="I14" s="128"/>
      <c r="XEY14" s="63"/>
      <c r="XEZ14" s="63"/>
      <c r="XFA14" s="63"/>
      <c r="XFB14" s="63"/>
      <c r="XFC14" s="63"/>
      <c r="XFD14" s="63"/>
    </row>
    <row r="15" s="61" customFormat="1" ht="25" customHeight="1" spans="1:16384">
      <c r="A15" s="89"/>
      <c r="B15" s="89"/>
      <c r="C15" s="89"/>
      <c r="D15" s="81" t="s">
        <v>55</v>
      </c>
      <c r="E15" s="90" t="s">
        <v>56</v>
      </c>
      <c r="F15" s="91">
        <v>0.791</v>
      </c>
      <c r="G15" s="92">
        <v>2</v>
      </c>
      <c r="H15" s="92">
        <v>0</v>
      </c>
      <c r="I15" s="128"/>
      <c r="XEY15" s="63"/>
      <c r="XEZ15" s="63"/>
      <c r="XFA15" s="63"/>
      <c r="XFB15" s="63"/>
      <c r="XFC15" s="63"/>
      <c r="XFD15" s="63"/>
    </row>
    <row r="16" s="61" customFormat="1" ht="25" customHeight="1" spans="1:9">
      <c r="A16" s="89"/>
      <c r="B16" s="89"/>
      <c r="C16" s="89" t="s">
        <v>57</v>
      </c>
      <c r="D16" s="81" t="s">
        <v>58</v>
      </c>
      <c r="E16" s="93" t="s">
        <v>59</v>
      </c>
      <c r="F16" s="94">
        <v>1</v>
      </c>
      <c r="G16" s="92">
        <v>2</v>
      </c>
      <c r="H16" s="92">
        <v>2</v>
      </c>
      <c r="I16" s="128"/>
    </row>
    <row r="17" s="61" customFormat="1" ht="25" customHeight="1" spans="1:9">
      <c r="A17" s="89"/>
      <c r="B17" s="89"/>
      <c r="C17" s="89"/>
      <c r="D17" s="81" t="s">
        <v>60</v>
      </c>
      <c r="E17" s="93" t="s">
        <v>61</v>
      </c>
      <c r="F17" s="94">
        <v>1</v>
      </c>
      <c r="G17" s="92">
        <v>2</v>
      </c>
      <c r="H17" s="92">
        <v>2</v>
      </c>
      <c r="I17" s="128"/>
    </row>
    <row r="18" s="61" customFormat="1" ht="25" customHeight="1" spans="1:9">
      <c r="A18" s="89"/>
      <c r="B18" s="89"/>
      <c r="C18" s="89" t="s">
        <v>62</v>
      </c>
      <c r="D18" s="81" t="s">
        <v>63</v>
      </c>
      <c r="E18" s="93" t="s">
        <v>61</v>
      </c>
      <c r="F18" s="94">
        <v>1</v>
      </c>
      <c r="G18" s="92">
        <v>2</v>
      </c>
      <c r="H18" s="92">
        <v>2</v>
      </c>
      <c r="I18" s="128"/>
    </row>
    <row r="19" s="61" customFormat="1" ht="25" customHeight="1" spans="1:9">
      <c r="A19" s="89"/>
      <c r="B19" s="89"/>
      <c r="C19" s="89" t="s">
        <v>64</v>
      </c>
      <c r="D19" s="81" t="s">
        <v>65</v>
      </c>
      <c r="E19" s="93" t="s">
        <v>61</v>
      </c>
      <c r="F19" s="94">
        <v>1</v>
      </c>
      <c r="G19" s="92">
        <v>2</v>
      </c>
      <c r="H19" s="92">
        <v>2</v>
      </c>
      <c r="I19" s="128"/>
    </row>
    <row r="20" s="61" customFormat="1" ht="25" customHeight="1" spans="1:10">
      <c r="A20" s="89"/>
      <c r="B20" s="89"/>
      <c r="C20" s="89" t="s">
        <v>66</v>
      </c>
      <c r="D20" s="81" t="s">
        <v>67</v>
      </c>
      <c r="E20" s="93" t="s">
        <v>54</v>
      </c>
      <c r="F20" s="95">
        <v>1</v>
      </c>
      <c r="G20" s="92">
        <v>2</v>
      </c>
      <c r="H20" s="92">
        <v>2</v>
      </c>
      <c r="I20" s="128"/>
      <c r="J20" s="129"/>
    </row>
    <row r="21" s="61" customFormat="1" ht="25" customHeight="1" spans="1:9">
      <c r="A21" s="89"/>
      <c r="B21" s="89"/>
      <c r="C21" s="89" t="s">
        <v>68</v>
      </c>
      <c r="D21" s="81" t="s">
        <v>69</v>
      </c>
      <c r="E21" s="93" t="s">
        <v>59</v>
      </c>
      <c r="F21" s="94">
        <v>1</v>
      </c>
      <c r="G21" s="92">
        <v>2</v>
      </c>
      <c r="H21" s="92">
        <v>2</v>
      </c>
      <c r="I21" s="128"/>
    </row>
    <row r="22" s="61" customFormat="1" ht="25" customHeight="1" spans="1:9">
      <c r="A22" s="89"/>
      <c r="B22" s="96" t="s">
        <v>70</v>
      </c>
      <c r="C22" s="89" t="s">
        <v>71</v>
      </c>
      <c r="D22" s="81" t="s">
        <v>72</v>
      </c>
      <c r="E22" s="93" t="s">
        <v>73</v>
      </c>
      <c r="F22" s="97">
        <v>0.97</v>
      </c>
      <c r="G22" s="92">
        <v>3.34</v>
      </c>
      <c r="H22" s="92">
        <f>G22</f>
        <v>3.34</v>
      </c>
      <c r="I22" s="128"/>
    </row>
    <row r="23" s="61" customFormat="1" ht="25" customHeight="1" spans="1:9">
      <c r="A23" s="89"/>
      <c r="B23" s="96"/>
      <c r="C23" s="89"/>
      <c r="D23" s="81" t="s">
        <v>74</v>
      </c>
      <c r="E23" s="93" t="s">
        <v>73</v>
      </c>
      <c r="F23" s="97">
        <v>1</v>
      </c>
      <c r="G23" s="92">
        <v>3.34</v>
      </c>
      <c r="H23" s="92">
        <f>G23</f>
        <v>3.34</v>
      </c>
      <c r="I23" s="128"/>
    </row>
    <row r="24" s="61" customFormat="1" ht="25" customHeight="1" spans="1:9">
      <c r="A24" s="89"/>
      <c r="B24" s="96"/>
      <c r="C24" s="89"/>
      <c r="D24" s="81" t="s">
        <v>75</v>
      </c>
      <c r="E24" s="93" t="s">
        <v>73</v>
      </c>
      <c r="F24" s="97">
        <v>0.9942</v>
      </c>
      <c r="G24" s="92">
        <v>3.34</v>
      </c>
      <c r="H24" s="92">
        <f>G24</f>
        <v>3.34</v>
      </c>
      <c r="I24" s="128"/>
    </row>
    <row r="25" s="61" customFormat="1" ht="25" customHeight="1" spans="1:9">
      <c r="A25" s="89"/>
      <c r="B25" s="96"/>
      <c r="C25" s="89"/>
      <c r="D25" s="81" t="s">
        <v>76</v>
      </c>
      <c r="E25" s="93" t="s">
        <v>77</v>
      </c>
      <c r="F25" s="97">
        <v>0.9595</v>
      </c>
      <c r="G25" s="92">
        <v>3.34</v>
      </c>
      <c r="H25" s="92">
        <f>G25</f>
        <v>3.34</v>
      </c>
      <c r="I25" s="128"/>
    </row>
    <row r="26" s="61" customFormat="1" ht="25" customHeight="1" spans="1:9">
      <c r="A26" s="89"/>
      <c r="B26" s="96"/>
      <c r="C26" s="89"/>
      <c r="D26" s="81" t="s">
        <v>78</v>
      </c>
      <c r="E26" s="93" t="s">
        <v>49</v>
      </c>
      <c r="F26" s="94">
        <v>1</v>
      </c>
      <c r="G26" s="92">
        <v>3.33</v>
      </c>
      <c r="H26" s="92">
        <f>G26</f>
        <v>3.33</v>
      </c>
      <c r="I26" s="128"/>
    </row>
    <row r="27" s="61" customFormat="1" ht="93" customHeight="1" spans="1:9">
      <c r="A27" s="89"/>
      <c r="B27" s="96"/>
      <c r="C27" s="89"/>
      <c r="D27" s="81" t="s">
        <v>79</v>
      </c>
      <c r="E27" s="93" t="s">
        <v>80</v>
      </c>
      <c r="F27" s="97">
        <v>0.0005</v>
      </c>
      <c r="G27" s="92">
        <v>3.33</v>
      </c>
      <c r="H27" s="92">
        <v>0.03</v>
      </c>
      <c r="I27" s="128" t="s">
        <v>81</v>
      </c>
    </row>
    <row r="28" s="61" customFormat="1" ht="25" customHeight="1" spans="1:9">
      <c r="A28" s="89"/>
      <c r="B28" s="96"/>
      <c r="C28" s="89"/>
      <c r="D28" s="81" t="s">
        <v>82</v>
      </c>
      <c r="E28" s="93" t="s">
        <v>49</v>
      </c>
      <c r="F28" s="94">
        <v>1</v>
      </c>
      <c r="G28" s="92">
        <v>3.33</v>
      </c>
      <c r="H28" s="92">
        <v>3.33</v>
      </c>
      <c r="I28" s="128"/>
    </row>
    <row r="29" s="61" customFormat="1" ht="25" customHeight="1" spans="1:9">
      <c r="A29" s="89"/>
      <c r="B29" s="96"/>
      <c r="C29" s="89"/>
      <c r="D29" s="81" t="s">
        <v>83</v>
      </c>
      <c r="E29" s="93" t="s">
        <v>49</v>
      </c>
      <c r="F29" s="97">
        <v>1</v>
      </c>
      <c r="G29" s="92">
        <v>3.33</v>
      </c>
      <c r="H29" s="92">
        <v>3.33</v>
      </c>
      <c r="I29" s="128"/>
    </row>
    <row r="30" s="61" customFormat="1" ht="25" customHeight="1" spans="1:9">
      <c r="A30" s="89"/>
      <c r="B30" s="96"/>
      <c r="C30" s="89"/>
      <c r="D30" s="81" t="s">
        <v>84</v>
      </c>
      <c r="E30" s="93" t="s">
        <v>85</v>
      </c>
      <c r="F30" s="97">
        <v>1</v>
      </c>
      <c r="G30" s="92">
        <v>3.33</v>
      </c>
      <c r="H30" s="92">
        <v>3.33</v>
      </c>
      <c r="I30" s="128"/>
    </row>
    <row r="31" s="61" customFormat="1" ht="25" customHeight="1" spans="1:9">
      <c r="A31" s="89"/>
      <c r="B31" s="96"/>
      <c r="C31" s="89"/>
      <c r="D31" s="81" t="s">
        <v>86</v>
      </c>
      <c r="E31" s="93" t="s">
        <v>87</v>
      </c>
      <c r="F31" s="94">
        <v>1</v>
      </c>
      <c r="G31" s="92">
        <v>3.33</v>
      </c>
      <c r="H31" s="92">
        <v>3.33</v>
      </c>
      <c r="I31" s="128"/>
    </row>
    <row r="32" s="61" customFormat="1" ht="94" customHeight="1" spans="1:16384">
      <c r="A32" s="98" t="s">
        <v>39</v>
      </c>
      <c r="B32" s="99" t="s">
        <v>70</v>
      </c>
      <c r="C32" s="100" t="s">
        <v>88</v>
      </c>
      <c r="D32" s="101" t="s">
        <v>89</v>
      </c>
      <c r="E32" s="102" t="s">
        <v>90</v>
      </c>
      <c r="F32" s="103">
        <v>0.38</v>
      </c>
      <c r="G32" s="104">
        <v>3</v>
      </c>
      <c r="H32" s="104">
        <v>1</v>
      </c>
      <c r="I32" s="128" t="s">
        <v>91</v>
      </c>
      <c r="XEY32" s="63"/>
      <c r="XEZ32" s="63"/>
      <c r="XFA32" s="63"/>
      <c r="XFB32" s="63"/>
      <c r="XFC32" s="63"/>
      <c r="XFD32" s="63"/>
    </row>
    <row r="33" s="61" customFormat="1" ht="25" customHeight="1" spans="1:16384">
      <c r="A33" s="98"/>
      <c r="B33" s="99"/>
      <c r="C33" s="89"/>
      <c r="D33" s="105" t="s">
        <v>92</v>
      </c>
      <c r="E33" s="93" t="s">
        <v>93</v>
      </c>
      <c r="F33" s="97">
        <v>0.5732</v>
      </c>
      <c r="G33" s="104">
        <v>3.5</v>
      </c>
      <c r="H33" s="104">
        <f>G33</f>
        <v>3.5</v>
      </c>
      <c r="I33" s="128" t="s">
        <v>94</v>
      </c>
      <c r="XEY33" s="63"/>
      <c r="XEZ33" s="63"/>
      <c r="XFA33" s="63"/>
      <c r="XFB33" s="63"/>
      <c r="XFC33" s="63"/>
      <c r="XFD33" s="63"/>
    </row>
    <row r="34" s="61" customFormat="1" ht="25" customHeight="1" spans="1:16384">
      <c r="A34" s="98"/>
      <c r="B34" s="99"/>
      <c r="C34" s="89"/>
      <c r="D34" s="105" t="s">
        <v>95</v>
      </c>
      <c r="E34" s="93" t="s">
        <v>96</v>
      </c>
      <c r="F34" s="97">
        <v>0.9</v>
      </c>
      <c r="G34" s="104">
        <v>3.5</v>
      </c>
      <c r="H34" s="104">
        <f>G34</f>
        <v>3.5</v>
      </c>
      <c r="I34" s="128" t="s">
        <v>94</v>
      </c>
      <c r="XEY34" s="63"/>
      <c r="XEZ34" s="63"/>
      <c r="XFA34" s="63"/>
      <c r="XFB34" s="63"/>
      <c r="XFC34" s="63"/>
      <c r="XFD34" s="63"/>
    </row>
    <row r="35" s="61" customFormat="1" ht="25" customHeight="1" spans="1:9">
      <c r="A35" s="98"/>
      <c r="B35" s="99"/>
      <c r="C35" s="106" t="s">
        <v>97</v>
      </c>
      <c r="D35" s="107" t="s">
        <v>98</v>
      </c>
      <c r="E35" s="93" t="s">
        <v>73</v>
      </c>
      <c r="F35" s="97">
        <v>0.9</v>
      </c>
      <c r="G35" s="92">
        <v>10</v>
      </c>
      <c r="H35" s="92">
        <v>10</v>
      </c>
      <c r="I35" s="128"/>
    </row>
    <row r="36" s="61" customFormat="1" ht="25" customHeight="1" spans="1:9">
      <c r="A36" s="98"/>
      <c r="B36" s="99"/>
      <c r="C36" s="108" t="s">
        <v>99</v>
      </c>
      <c r="D36" s="109" t="s">
        <v>100</v>
      </c>
      <c r="E36" s="93" t="s">
        <v>101</v>
      </c>
      <c r="F36" s="94" t="s">
        <v>102</v>
      </c>
      <c r="G36" s="104">
        <v>3.33</v>
      </c>
      <c r="H36" s="110">
        <v>3.33</v>
      </c>
      <c r="I36" s="128"/>
    </row>
    <row r="37" s="61" customFormat="1" ht="25" customHeight="1" spans="1:9">
      <c r="A37" s="98"/>
      <c r="B37" s="111"/>
      <c r="C37" s="112"/>
      <c r="D37" s="109" t="s">
        <v>103</v>
      </c>
      <c r="E37" s="93">
        <f>0</f>
        <v>0</v>
      </c>
      <c r="F37" s="113">
        <v>10</v>
      </c>
      <c r="G37" s="104">
        <v>3.33</v>
      </c>
      <c r="H37" s="110">
        <v>3.33</v>
      </c>
      <c r="I37" s="128"/>
    </row>
    <row r="38" s="61" customFormat="1" ht="25" customHeight="1" spans="1:9">
      <c r="A38" s="98"/>
      <c r="B38" s="114" t="s">
        <v>104</v>
      </c>
      <c r="C38" s="115" t="s">
        <v>105</v>
      </c>
      <c r="D38" s="105" t="s">
        <v>106</v>
      </c>
      <c r="E38" s="93" t="s">
        <v>107</v>
      </c>
      <c r="F38" s="94">
        <v>1</v>
      </c>
      <c r="G38" s="104">
        <v>2</v>
      </c>
      <c r="H38" s="110">
        <v>2</v>
      </c>
      <c r="I38" s="128"/>
    </row>
    <row r="39" s="61" customFormat="1" ht="25" customHeight="1" spans="1:9">
      <c r="A39" s="98"/>
      <c r="B39" s="116"/>
      <c r="C39" s="117"/>
      <c r="D39" s="105" t="s">
        <v>108</v>
      </c>
      <c r="E39" s="93" t="s">
        <v>109</v>
      </c>
      <c r="F39" s="94">
        <v>1</v>
      </c>
      <c r="G39" s="104">
        <v>2</v>
      </c>
      <c r="H39" s="110">
        <v>2</v>
      </c>
      <c r="I39" s="128"/>
    </row>
    <row r="40" s="61" customFormat="1" ht="25" customHeight="1" spans="1:9">
      <c r="A40" s="98"/>
      <c r="B40" s="116"/>
      <c r="C40" s="118"/>
      <c r="D40" s="105" t="s">
        <v>110</v>
      </c>
      <c r="E40" s="93" t="s">
        <v>49</v>
      </c>
      <c r="F40" s="94">
        <v>1</v>
      </c>
      <c r="G40" s="104">
        <v>2</v>
      </c>
      <c r="H40" s="119">
        <v>2</v>
      </c>
      <c r="I40" s="128"/>
    </row>
    <row r="41" s="61" customFormat="1" ht="25" customHeight="1" spans="1:9">
      <c r="A41" s="98"/>
      <c r="B41" s="116"/>
      <c r="C41" s="120" t="s">
        <v>111</v>
      </c>
      <c r="D41" s="105" t="s">
        <v>112</v>
      </c>
      <c r="E41" s="93" t="s">
        <v>107</v>
      </c>
      <c r="F41" s="94">
        <v>1</v>
      </c>
      <c r="G41" s="104">
        <v>2</v>
      </c>
      <c r="H41" s="119">
        <v>2</v>
      </c>
      <c r="I41" s="128"/>
    </row>
    <row r="42" s="61" customFormat="1" ht="25" customHeight="1" spans="1:9">
      <c r="A42" s="100"/>
      <c r="B42" s="116"/>
      <c r="C42" s="108" t="s">
        <v>113</v>
      </c>
      <c r="D42" s="107" t="s">
        <v>114</v>
      </c>
      <c r="E42" s="93" t="s">
        <v>107</v>
      </c>
      <c r="F42" s="94">
        <v>1</v>
      </c>
      <c r="G42" s="104">
        <v>2</v>
      </c>
      <c r="H42" s="119">
        <v>2</v>
      </c>
      <c r="I42" s="128"/>
    </row>
    <row r="43" s="61" customFormat="1" ht="25" customHeight="1" spans="1:9">
      <c r="A43" s="69" t="s">
        <v>115</v>
      </c>
      <c r="B43" s="69"/>
      <c r="C43" s="69"/>
      <c r="D43" s="69"/>
      <c r="E43" s="69"/>
      <c r="F43" s="69"/>
      <c r="G43" s="69">
        <f>SUM(G12:G42)+H4</f>
        <v>100</v>
      </c>
      <c r="H43" s="121">
        <f>SUM(H12:H42)+I4</f>
        <v>90.1634979626385</v>
      </c>
      <c r="I43" s="128"/>
    </row>
    <row r="44" s="61" customFormat="1" ht="25" customHeight="1" spans="1:9">
      <c r="A44" s="101" t="s">
        <v>116</v>
      </c>
      <c r="B44" s="122"/>
      <c r="C44" s="122"/>
      <c r="D44" s="122"/>
      <c r="E44" s="122"/>
      <c r="F44" s="122"/>
      <c r="G44" s="122"/>
      <c r="H44" s="122"/>
      <c r="I44" s="130"/>
    </row>
    <row r="45" s="61" customFormat="1" ht="13.5" spans="9:9">
      <c r="I45" s="62"/>
    </row>
    <row r="46" s="61" customFormat="1" ht="13.5" spans="9:9">
      <c r="I46" s="62"/>
    </row>
    <row r="47" s="61" customFormat="1" ht="13.5" spans="9:9">
      <c r="I47" s="62"/>
    </row>
    <row r="48" s="61" customFormat="1" ht="13.5" spans="9:9">
      <c r="I48" s="62"/>
    </row>
    <row r="49" s="61" customFormat="1" spans="9:16381">
      <c r="I49" s="62"/>
      <c r="XEY49" s="63"/>
      <c r="XEZ49" s="63"/>
      <c r="XFA49" s="63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43:F43"/>
    <mergeCell ref="A44:I44"/>
    <mergeCell ref="A3:A6"/>
    <mergeCell ref="A7:A10"/>
    <mergeCell ref="A11:A31"/>
    <mergeCell ref="A32:A42"/>
    <mergeCell ref="B12:B21"/>
    <mergeCell ref="B22:B31"/>
    <mergeCell ref="B32:B37"/>
    <mergeCell ref="B38:B42"/>
    <mergeCell ref="C12:C15"/>
    <mergeCell ref="C16:C17"/>
    <mergeCell ref="C22:C31"/>
    <mergeCell ref="C32:C34"/>
    <mergeCell ref="C36:C37"/>
    <mergeCell ref="C38:C40"/>
  </mergeCells>
  <printOptions horizontalCentered="1"/>
  <pageMargins left="0.357638888888889" right="0.357638888888889" top="1" bottom="0.60625" header="0.5" footer="0.5"/>
  <pageSetup paperSize="9" scale="5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zoomScale="55" zoomScaleNormal="55" workbookViewId="0">
      <selection activeCell="H35" sqref="H35"/>
    </sheetView>
  </sheetViews>
  <sheetFormatPr defaultColWidth="9" defaultRowHeight="13.5"/>
  <cols>
    <col min="1" max="1" width="8.125" style="43" customWidth="1"/>
    <col min="2" max="2" width="32.725" style="43" customWidth="1"/>
    <col min="3" max="3" width="23.725" style="43" customWidth="1"/>
    <col min="4" max="4" width="12.625" style="1" customWidth="1"/>
    <col min="5" max="6" width="13.25" style="1" customWidth="1"/>
    <col min="7" max="10" width="12.625" style="1" customWidth="1"/>
    <col min="11" max="11" width="14.6333333333333" style="1" customWidth="1"/>
    <col min="12" max="16384" width="9" style="1"/>
  </cols>
  <sheetData>
    <row r="1" ht="57" customHeight="1" spans="1:11">
      <c r="A1" s="44" t="s">
        <v>117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2" customFormat="1" ht="30" customHeight="1" spans="1:11">
      <c r="A2" s="45" t="s">
        <v>118</v>
      </c>
      <c r="B2" s="46" t="s">
        <v>119</v>
      </c>
      <c r="C2" s="47" t="s">
        <v>120</v>
      </c>
      <c r="D2" s="46" t="s">
        <v>121</v>
      </c>
      <c r="E2" s="46"/>
      <c r="F2" s="46"/>
      <c r="G2" s="46"/>
      <c r="H2" s="46"/>
      <c r="I2" s="46"/>
      <c r="J2" s="45" t="s">
        <v>122</v>
      </c>
      <c r="K2" s="45" t="s">
        <v>123</v>
      </c>
    </row>
    <row r="3" s="42" customFormat="1" ht="30" customHeight="1" spans="1:11">
      <c r="A3" s="48"/>
      <c r="B3" s="46"/>
      <c r="C3" s="47"/>
      <c r="D3" s="46" t="s">
        <v>18</v>
      </c>
      <c r="E3" s="46"/>
      <c r="F3" s="46"/>
      <c r="G3" s="46"/>
      <c r="H3" s="46" t="s">
        <v>124</v>
      </c>
      <c r="I3" s="46" t="s">
        <v>125</v>
      </c>
      <c r="J3" s="48"/>
      <c r="K3" s="48"/>
    </row>
    <row r="4" s="42" customFormat="1" ht="30" customHeight="1" spans="1:11">
      <c r="A4" s="49"/>
      <c r="B4" s="46"/>
      <c r="C4" s="47"/>
      <c r="D4" s="47" t="s">
        <v>126</v>
      </c>
      <c r="E4" s="46" t="s">
        <v>127</v>
      </c>
      <c r="F4" s="46" t="s">
        <v>128</v>
      </c>
      <c r="G4" s="46" t="s">
        <v>129</v>
      </c>
      <c r="H4" s="46"/>
      <c r="I4" s="47"/>
      <c r="J4" s="49"/>
      <c r="K4" s="48"/>
    </row>
    <row r="5" ht="30" customHeight="1" spans="1:11">
      <c r="A5" s="50">
        <v>1</v>
      </c>
      <c r="B5" s="51" t="str">
        <f>业务费!C2</f>
        <v>全省法院业务费</v>
      </c>
      <c r="C5" s="50" t="str">
        <f>业务费!C3</f>
        <v>甘肃省高级人民法院</v>
      </c>
      <c r="D5" s="52">
        <f>E5+F5+G5</f>
        <v>195</v>
      </c>
      <c r="E5" s="53">
        <f>业务费!F6</f>
        <v>195</v>
      </c>
      <c r="F5" s="53"/>
      <c r="G5" s="53"/>
      <c r="H5" s="52">
        <f>业务费!H6</f>
        <v>195</v>
      </c>
      <c r="I5" s="55">
        <f>H5/D5</f>
        <v>1</v>
      </c>
      <c r="J5" s="56">
        <f>业务费!K33</f>
        <v>100</v>
      </c>
      <c r="K5" s="57"/>
    </row>
    <row r="6" ht="30" customHeight="1" spans="1:11">
      <c r="A6" s="50">
        <v>2</v>
      </c>
      <c r="B6" s="54" t="str">
        <f>运维费!C2</f>
        <v>法庭运维费</v>
      </c>
      <c r="C6" s="50" t="str">
        <f>运维费!C3</f>
        <v>甘肃省高级人民法院</v>
      </c>
      <c r="D6" s="52">
        <f>E6+F6+G6</f>
        <v>24</v>
      </c>
      <c r="E6" s="52">
        <f>运维费!F7</f>
        <v>24</v>
      </c>
      <c r="F6" s="52"/>
      <c r="G6" s="52"/>
      <c r="H6" s="52">
        <f>运维费!H6</f>
        <v>24</v>
      </c>
      <c r="I6" s="55">
        <f>H6/D6</f>
        <v>1</v>
      </c>
      <c r="J6" s="56">
        <f>运维费!K23</f>
        <v>100</v>
      </c>
      <c r="K6" s="57"/>
    </row>
    <row r="7" ht="60" customHeight="1" spans="1:11">
      <c r="A7" s="50">
        <v>3</v>
      </c>
      <c r="B7" s="54" t="s">
        <v>130</v>
      </c>
      <c r="C7" s="54" t="s">
        <v>131</v>
      </c>
      <c r="D7" s="52">
        <f>E7+F7+G7</f>
        <v>197</v>
      </c>
      <c r="E7" s="52">
        <v>197</v>
      </c>
      <c r="F7" s="52"/>
      <c r="G7" s="52"/>
      <c r="H7" s="52">
        <v>0</v>
      </c>
      <c r="I7" s="55">
        <f>H7/D7</f>
        <v>0</v>
      </c>
      <c r="J7" s="57"/>
      <c r="K7" s="58" t="s">
        <v>132</v>
      </c>
    </row>
    <row r="8" ht="54" customHeight="1" spans="1:11">
      <c r="A8" s="50">
        <v>4</v>
      </c>
      <c r="B8" s="50" t="s">
        <v>133</v>
      </c>
      <c r="C8" s="54" t="s">
        <v>131</v>
      </c>
      <c r="D8" s="52">
        <f>E8+F8+G8</f>
        <v>27.71</v>
      </c>
      <c r="E8" s="52"/>
      <c r="F8" s="52">
        <v>27.71</v>
      </c>
      <c r="G8" s="52"/>
      <c r="H8" s="52">
        <f>F8</f>
        <v>27.71</v>
      </c>
      <c r="I8" s="55">
        <f>H8/D8</f>
        <v>1</v>
      </c>
      <c r="J8" s="57"/>
      <c r="K8" s="58" t="s">
        <v>134</v>
      </c>
    </row>
    <row r="9" ht="54" customHeight="1" spans="1:11">
      <c r="A9" s="50">
        <v>5</v>
      </c>
      <c r="B9" s="50" t="s">
        <v>135</v>
      </c>
      <c r="C9" s="54" t="s">
        <v>131</v>
      </c>
      <c r="D9" s="52">
        <f>E9+F9+G9</f>
        <v>6.79</v>
      </c>
      <c r="E9" s="52"/>
      <c r="F9" s="52">
        <v>6.79</v>
      </c>
      <c r="G9" s="52"/>
      <c r="H9" s="52">
        <f>F9</f>
        <v>6.79</v>
      </c>
      <c r="I9" s="55">
        <f>H9/D9</f>
        <v>1</v>
      </c>
      <c r="J9" s="57"/>
      <c r="K9" s="58" t="s">
        <v>134</v>
      </c>
    </row>
    <row r="10" ht="30" customHeight="1" spans="1:11">
      <c r="A10" s="50"/>
      <c r="B10" s="50"/>
      <c r="C10" s="50"/>
      <c r="D10" s="52"/>
      <c r="E10" s="52"/>
      <c r="F10" s="52"/>
      <c r="G10" s="52"/>
      <c r="H10" s="52"/>
      <c r="I10" s="57"/>
      <c r="J10" s="57"/>
      <c r="K10" s="57"/>
    </row>
    <row r="11" ht="30" customHeight="1" spans="1:11">
      <c r="A11" s="50"/>
      <c r="B11" s="50"/>
      <c r="C11" s="50"/>
      <c r="D11" s="52"/>
      <c r="E11" s="52"/>
      <c r="F11" s="52"/>
      <c r="G11" s="52"/>
      <c r="H11" s="52"/>
      <c r="I11" s="57"/>
      <c r="J11" s="57"/>
      <c r="K11" s="57"/>
    </row>
    <row r="12" ht="30" customHeight="1" spans="1:11">
      <c r="A12" s="50"/>
      <c r="B12" s="54" t="s">
        <v>136</v>
      </c>
      <c r="C12" s="50"/>
      <c r="D12" s="52">
        <f>SUM(D5:D11)</f>
        <v>450.5</v>
      </c>
      <c r="E12" s="52">
        <f>SUM(E5:E11)</f>
        <v>416</v>
      </c>
      <c r="F12" s="52">
        <f>SUM(F5:F11)</f>
        <v>34.5</v>
      </c>
      <c r="G12" s="52"/>
      <c r="H12" s="52">
        <f>SUM(H5:H11)</f>
        <v>253.5</v>
      </c>
      <c r="I12" s="59">
        <f>H12/D12</f>
        <v>0.562708102108768</v>
      </c>
      <c r="J12" s="60"/>
      <c r="K12" s="5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rintOptions horizontalCentered="1"/>
  <pageMargins left="0.357638888888889" right="0.357638888888889" top="1" bottom="0.60625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zoomScale="70" zoomScaleNormal="70" workbookViewId="0">
      <selection activeCell="M14" sqref="M14:N14"/>
    </sheetView>
  </sheetViews>
  <sheetFormatPr defaultColWidth="9" defaultRowHeight="13.5"/>
  <cols>
    <col min="1" max="1" width="5.25" style="1" customWidth="1"/>
    <col min="2" max="2" width="9" style="1"/>
    <col min="3" max="3" width="14.65" style="1" customWidth="1"/>
    <col min="4" max="4" width="9" style="1"/>
    <col min="5" max="5" width="12.375" style="1" customWidth="1"/>
    <col min="6" max="6" width="6.73333333333333" style="1" customWidth="1"/>
    <col min="7" max="7" width="10.875" style="1" customWidth="1"/>
    <col min="8" max="8" width="10.125" style="1" customWidth="1"/>
    <col min="9" max="9" width="6.875" style="1" customWidth="1"/>
    <col min="10" max="10" width="0.875" style="1" customWidth="1"/>
    <col min="11" max="11" width="8" style="1" customWidth="1"/>
    <col min="12" max="12" width="1" style="1" customWidth="1"/>
    <col min="13" max="13" width="9.5" style="1" customWidth="1"/>
    <col min="14" max="14" width="16.3166666666667" style="1" customWidth="1"/>
    <col min="15" max="16384" width="9" style="1"/>
  </cols>
  <sheetData>
    <row r="1" ht="42.5" customHeight="1" spans="1:14">
      <c r="A1" s="3" t="s">
        <v>137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5" customHeight="1" spans="1:14">
      <c r="A2" s="5" t="s">
        <v>119</v>
      </c>
      <c r="B2" s="5"/>
      <c r="C2" s="5" t="s">
        <v>138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5" customHeight="1" spans="1:14">
      <c r="A3" s="5" t="s">
        <v>120</v>
      </c>
      <c r="B3" s="5"/>
      <c r="C3" s="5" t="s">
        <v>131</v>
      </c>
      <c r="D3" s="5"/>
      <c r="E3" s="5"/>
      <c r="F3" s="5"/>
      <c r="G3" s="5"/>
      <c r="H3" s="5" t="s">
        <v>139</v>
      </c>
      <c r="I3" s="5"/>
      <c r="J3" s="5" t="s">
        <v>15</v>
      </c>
      <c r="K3" s="5"/>
      <c r="L3" s="5"/>
      <c r="M3" s="5"/>
      <c r="N3" s="5"/>
    </row>
    <row r="4" spans="1:14">
      <c r="A4" s="5" t="s">
        <v>121</v>
      </c>
      <c r="B4" s="5"/>
      <c r="C4" s="5"/>
      <c r="D4" s="5"/>
      <c r="E4" s="5" t="s">
        <v>17</v>
      </c>
      <c r="F4" s="5" t="s">
        <v>140</v>
      </c>
      <c r="G4" s="5"/>
      <c r="H4" s="5" t="s">
        <v>141</v>
      </c>
      <c r="I4" s="5"/>
      <c r="J4" s="5" t="s">
        <v>21</v>
      </c>
      <c r="K4" s="5"/>
      <c r="L4" s="5" t="s">
        <v>142</v>
      </c>
      <c r="M4" s="5"/>
      <c r="N4" s="5" t="s">
        <v>22</v>
      </c>
    </row>
    <row r="5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25" customHeight="1" spans="1:14">
      <c r="A6" s="5"/>
      <c r="B6" s="5"/>
      <c r="C6" s="28" t="s">
        <v>143</v>
      </c>
      <c r="D6" s="28"/>
      <c r="E6" s="8">
        <f>E7</f>
        <v>130</v>
      </c>
      <c r="F6" s="8">
        <f>F7+F8</f>
        <v>195</v>
      </c>
      <c r="G6" s="8"/>
      <c r="H6" s="8">
        <f>H7+H8</f>
        <v>195</v>
      </c>
      <c r="I6" s="8"/>
      <c r="J6" s="5">
        <v>10</v>
      </c>
      <c r="K6" s="5"/>
      <c r="L6" s="22">
        <f>H6/F6</f>
        <v>1</v>
      </c>
      <c r="M6" s="22"/>
      <c r="N6" s="23">
        <f>J6*L6</f>
        <v>10</v>
      </c>
    </row>
    <row r="7" ht="25" customHeight="1" spans="1:14">
      <c r="A7" s="5"/>
      <c r="B7" s="5"/>
      <c r="C7" s="5" t="s">
        <v>144</v>
      </c>
      <c r="D7" s="5"/>
      <c r="E7" s="8">
        <v>130</v>
      </c>
      <c r="F7" s="8">
        <v>195</v>
      </c>
      <c r="G7" s="8"/>
      <c r="H7" s="8">
        <v>195</v>
      </c>
      <c r="I7" s="8"/>
      <c r="J7" s="5" t="s">
        <v>27</v>
      </c>
      <c r="K7" s="5"/>
      <c r="L7" s="22">
        <f>H7/F7</f>
        <v>1</v>
      </c>
      <c r="M7" s="22"/>
      <c r="N7" s="5" t="s">
        <v>27</v>
      </c>
    </row>
    <row r="8" ht="25" customHeight="1" spans="1:14">
      <c r="A8" s="5"/>
      <c r="B8" s="5"/>
      <c r="C8" s="5" t="s">
        <v>145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25" customHeight="1" spans="1:14">
      <c r="A9" s="5"/>
      <c r="B9" s="5"/>
      <c r="C9" s="5" t="s">
        <v>129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ht="25" customHeight="1" spans="1:14">
      <c r="A10" s="5" t="s">
        <v>146</v>
      </c>
      <c r="B10" s="5" t="s">
        <v>31</v>
      </c>
      <c r="C10" s="5"/>
      <c r="D10" s="5"/>
      <c r="E10" s="5"/>
      <c r="F10" s="5"/>
      <c r="G10" s="5"/>
      <c r="H10" s="5" t="s">
        <v>147</v>
      </c>
      <c r="I10" s="5"/>
      <c r="J10" s="5"/>
      <c r="K10" s="5"/>
      <c r="L10" s="5"/>
      <c r="M10" s="5"/>
      <c r="N10" s="5"/>
    </row>
    <row r="11" ht="61" customHeight="1" spans="1:14">
      <c r="A11" s="5"/>
      <c r="B11" s="5" t="s">
        <v>148</v>
      </c>
      <c r="C11" s="5"/>
      <c r="D11" s="5"/>
      <c r="E11" s="5"/>
      <c r="F11" s="5"/>
      <c r="G11" s="5"/>
      <c r="H11" s="10" t="s">
        <v>149</v>
      </c>
      <c r="I11" s="10"/>
      <c r="J11" s="10"/>
      <c r="K11" s="10"/>
      <c r="L11" s="10"/>
      <c r="M11" s="10"/>
      <c r="N11" s="10"/>
    </row>
    <row r="12" ht="25" customHeight="1" spans="1:14">
      <c r="A12" s="29" t="s">
        <v>150</v>
      </c>
      <c r="B12" s="5" t="s">
        <v>40</v>
      </c>
      <c r="C12" s="5" t="s">
        <v>41</v>
      </c>
      <c r="D12" s="5" t="s">
        <v>42</v>
      </c>
      <c r="E12" s="5"/>
      <c r="F12" s="5"/>
      <c r="G12" s="5" t="s">
        <v>43</v>
      </c>
      <c r="H12" s="5" t="s">
        <v>44</v>
      </c>
      <c r="I12" s="5" t="s">
        <v>21</v>
      </c>
      <c r="J12" s="5"/>
      <c r="K12" s="5" t="s">
        <v>22</v>
      </c>
      <c r="L12" s="5"/>
      <c r="M12" s="5" t="s">
        <v>45</v>
      </c>
      <c r="N12" s="5"/>
    </row>
    <row r="13" ht="25" customHeight="1" spans="1:14">
      <c r="A13" s="29"/>
      <c r="B13" s="30" t="s">
        <v>151</v>
      </c>
      <c r="C13" s="5" t="s">
        <v>152</v>
      </c>
      <c r="D13" s="10" t="s">
        <v>86</v>
      </c>
      <c r="E13" s="10"/>
      <c r="F13" s="10"/>
      <c r="G13" s="31" t="s">
        <v>87</v>
      </c>
      <c r="H13" s="31" t="s">
        <v>153</v>
      </c>
      <c r="I13" s="5">
        <v>20</v>
      </c>
      <c r="J13" s="5"/>
      <c r="K13" s="5">
        <v>20</v>
      </c>
      <c r="L13" s="5"/>
      <c r="M13" s="5"/>
      <c r="N13" s="5"/>
    </row>
    <row r="14" ht="25" customHeight="1" spans="1:14">
      <c r="A14" s="29"/>
      <c r="B14" s="30" t="s">
        <v>154</v>
      </c>
      <c r="C14" s="30" t="s">
        <v>155</v>
      </c>
      <c r="D14" s="10" t="s">
        <v>156</v>
      </c>
      <c r="E14" s="10"/>
      <c r="F14" s="10"/>
      <c r="G14" s="31" t="s">
        <v>73</v>
      </c>
      <c r="H14" s="32">
        <v>0.9746</v>
      </c>
      <c r="I14" s="5">
        <v>3.16</v>
      </c>
      <c r="J14" s="5"/>
      <c r="K14" s="5">
        <f>I14</f>
        <v>3.16</v>
      </c>
      <c r="L14" s="5"/>
      <c r="M14" s="5"/>
      <c r="N14" s="5"/>
    </row>
    <row r="15" ht="25" customHeight="1" spans="1:14">
      <c r="A15" s="29"/>
      <c r="B15" s="33"/>
      <c r="C15" s="33"/>
      <c r="D15" s="10" t="s">
        <v>157</v>
      </c>
      <c r="E15" s="10"/>
      <c r="F15" s="10"/>
      <c r="G15" s="31" t="s">
        <v>158</v>
      </c>
      <c r="H15" s="5" t="s">
        <v>159</v>
      </c>
      <c r="I15" s="5">
        <v>3.07</v>
      </c>
      <c r="J15" s="5"/>
      <c r="K15" s="5">
        <f>I15</f>
        <v>3.07</v>
      </c>
      <c r="L15" s="5"/>
      <c r="M15" s="37"/>
      <c r="N15" s="10"/>
    </row>
    <row r="16" ht="25" customHeight="1" spans="1:14">
      <c r="A16" s="29"/>
      <c r="B16" s="33"/>
      <c r="C16" s="33"/>
      <c r="D16" s="10" t="s">
        <v>160</v>
      </c>
      <c r="E16" s="10"/>
      <c r="F16" s="10"/>
      <c r="G16" s="31" t="s">
        <v>161</v>
      </c>
      <c r="H16" s="34">
        <v>3</v>
      </c>
      <c r="I16" s="5">
        <v>3.07</v>
      </c>
      <c r="J16" s="5"/>
      <c r="K16" s="5">
        <f>I16</f>
        <v>3.07</v>
      </c>
      <c r="L16" s="5"/>
      <c r="M16" s="5"/>
      <c r="N16" s="5"/>
    </row>
    <row r="17" ht="25" customHeight="1" spans="1:14">
      <c r="A17" s="29"/>
      <c r="B17" s="33"/>
      <c r="C17" s="33"/>
      <c r="D17" s="10" t="s">
        <v>162</v>
      </c>
      <c r="E17" s="10"/>
      <c r="F17" s="10"/>
      <c r="G17" s="31" t="s">
        <v>163</v>
      </c>
      <c r="H17" s="34">
        <v>8452</v>
      </c>
      <c r="I17" s="5">
        <v>3.07</v>
      </c>
      <c r="J17" s="5"/>
      <c r="K17" s="5">
        <f>I17</f>
        <v>3.07</v>
      </c>
      <c r="L17" s="5"/>
      <c r="M17" s="34"/>
      <c r="N17" s="34"/>
    </row>
    <row r="18" ht="25" customHeight="1" spans="1:14">
      <c r="A18" s="29"/>
      <c r="B18" s="33"/>
      <c r="C18" s="33"/>
      <c r="D18" s="10" t="s">
        <v>164</v>
      </c>
      <c r="E18" s="10"/>
      <c r="F18" s="10"/>
      <c r="G18" s="31" t="s">
        <v>49</v>
      </c>
      <c r="H18" s="15">
        <v>1</v>
      </c>
      <c r="I18" s="5">
        <v>3.07</v>
      </c>
      <c r="J18" s="5"/>
      <c r="K18" s="5">
        <f>I18</f>
        <v>3.07</v>
      </c>
      <c r="L18" s="5"/>
      <c r="M18" s="34"/>
      <c r="N18" s="34"/>
    </row>
    <row r="19" ht="25" customHeight="1" spans="1:14">
      <c r="A19" s="29"/>
      <c r="B19" s="33"/>
      <c r="C19" s="30" t="s">
        <v>165</v>
      </c>
      <c r="D19" s="10" t="s">
        <v>166</v>
      </c>
      <c r="E19" s="10"/>
      <c r="F19" s="10"/>
      <c r="G19" s="31" t="s">
        <v>49</v>
      </c>
      <c r="H19" s="15" t="s">
        <v>153</v>
      </c>
      <c r="I19" s="5">
        <v>3.07</v>
      </c>
      <c r="J19" s="5"/>
      <c r="K19" s="5">
        <v>3.07</v>
      </c>
      <c r="L19" s="5"/>
      <c r="M19" s="38"/>
      <c r="N19" s="39"/>
    </row>
    <row r="20" ht="25" customHeight="1" spans="1:14">
      <c r="A20" s="29"/>
      <c r="B20" s="33"/>
      <c r="C20" s="33"/>
      <c r="D20" s="10" t="s">
        <v>167</v>
      </c>
      <c r="E20" s="10"/>
      <c r="F20" s="10"/>
      <c r="G20" s="31" t="s">
        <v>168</v>
      </c>
      <c r="H20" s="32" t="s">
        <v>153</v>
      </c>
      <c r="I20" s="5">
        <v>3.07</v>
      </c>
      <c r="J20" s="5"/>
      <c r="K20" s="5">
        <v>3.07</v>
      </c>
      <c r="L20" s="5"/>
      <c r="M20" s="39"/>
      <c r="N20" s="39"/>
    </row>
    <row r="21" ht="25" customHeight="1" spans="1:14">
      <c r="A21" s="29"/>
      <c r="B21" s="33"/>
      <c r="C21" s="33"/>
      <c r="D21" s="10" t="s">
        <v>169</v>
      </c>
      <c r="E21" s="10"/>
      <c r="F21" s="10"/>
      <c r="G21" s="31" t="s">
        <v>49</v>
      </c>
      <c r="H21" s="15" t="s">
        <v>153</v>
      </c>
      <c r="I21" s="5">
        <v>3.07</v>
      </c>
      <c r="J21" s="5"/>
      <c r="K21" s="5">
        <v>3.07</v>
      </c>
      <c r="L21" s="5"/>
      <c r="M21" s="39"/>
      <c r="N21" s="39"/>
    </row>
    <row r="22" ht="25" customHeight="1" spans="1:14">
      <c r="A22" s="29"/>
      <c r="B22" s="33"/>
      <c r="C22" s="33"/>
      <c r="D22" s="10" t="s">
        <v>170</v>
      </c>
      <c r="E22" s="10"/>
      <c r="F22" s="10"/>
      <c r="G22" s="31" t="s">
        <v>49</v>
      </c>
      <c r="H22" s="15" t="s">
        <v>153</v>
      </c>
      <c r="I22" s="5">
        <v>3.07</v>
      </c>
      <c r="J22" s="5"/>
      <c r="K22" s="5">
        <v>3.07</v>
      </c>
      <c r="L22" s="5"/>
      <c r="M22" s="39"/>
      <c r="N22" s="39"/>
    </row>
    <row r="23" ht="25" customHeight="1" spans="1:14">
      <c r="A23" s="29"/>
      <c r="B23" s="33"/>
      <c r="C23" s="33"/>
      <c r="D23" s="10" t="s">
        <v>171</v>
      </c>
      <c r="E23" s="10"/>
      <c r="F23" s="10"/>
      <c r="G23" s="31" t="s">
        <v>73</v>
      </c>
      <c r="H23" s="31" t="s">
        <v>172</v>
      </c>
      <c r="I23" s="5">
        <v>3.07</v>
      </c>
      <c r="J23" s="5"/>
      <c r="K23" s="5">
        <v>3.07</v>
      </c>
      <c r="L23" s="5"/>
      <c r="M23" s="39"/>
      <c r="N23" s="39"/>
    </row>
    <row r="24" ht="25" customHeight="1" spans="1:14">
      <c r="A24" s="29"/>
      <c r="B24" s="33"/>
      <c r="C24" s="30" t="s">
        <v>173</v>
      </c>
      <c r="D24" s="10" t="s">
        <v>174</v>
      </c>
      <c r="E24" s="10"/>
      <c r="F24" s="10"/>
      <c r="G24" s="31" t="s">
        <v>73</v>
      </c>
      <c r="H24" s="31" t="s">
        <v>175</v>
      </c>
      <c r="I24" s="5">
        <v>3.07</v>
      </c>
      <c r="J24" s="5"/>
      <c r="K24" s="5">
        <v>3.07</v>
      </c>
      <c r="L24" s="5"/>
      <c r="M24" s="38"/>
      <c r="N24" s="39"/>
    </row>
    <row r="25" ht="25" customHeight="1" spans="1:14">
      <c r="A25" s="29"/>
      <c r="B25" s="33"/>
      <c r="C25" s="33"/>
      <c r="D25" s="10" t="s">
        <v>176</v>
      </c>
      <c r="E25" s="10"/>
      <c r="F25" s="10"/>
      <c r="G25" s="31" t="s">
        <v>85</v>
      </c>
      <c r="H25" s="32" t="s">
        <v>153</v>
      </c>
      <c r="I25" s="5">
        <v>3.07</v>
      </c>
      <c r="J25" s="5"/>
      <c r="K25" s="5">
        <v>3.07</v>
      </c>
      <c r="L25" s="5"/>
      <c r="M25" s="34"/>
      <c r="N25" s="34"/>
    </row>
    <row r="26" ht="25" customHeight="1" spans="1:14">
      <c r="A26" s="29"/>
      <c r="B26" s="33"/>
      <c r="C26" s="33"/>
      <c r="D26" s="10" t="s">
        <v>177</v>
      </c>
      <c r="E26" s="10"/>
      <c r="F26" s="10"/>
      <c r="G26" s="31" t="s">
        <v>85</v>
      </c>
      <c r="H26" s="31" t="s">
        <v>153</v>
      </c>
      <c r="I26" s="5">
        <v>3.07</v>
      </c>
      <c r="J26" s="5"/>
      <c r="K26" s="5">
        <v>3.07</v>
      </c>
      <c r="L26" s="5"/>
      <c r="M26" s="34"/>
      <c r="N26" s="34"/>
    </row>
    <row r="27" ht="25" customHeight="1" spans="1:14">
      <c r="A27" s="29"/>
      <c r="B27" s="30" t="s">
        <v>178</v>
      </c>
      <c r="C27" s="5" t="s">
        <v>179</v>
      </c>
      <c r="D27" s="10" t="s">
        <v>180</v>
      </c>
      <c r="E27" s="10"/>
      <c r="F27" s="10"/>
      <c r="G27" s="31" t="s">
        <v>181</v>
      </c>
      <c r="H27" s="15" t="s">
        <v>153</v>
      </c>
      <c r="I27" s="34">
        <v>5</v>
      </c>
      <c r="J27" s="34"/>
      <c r="K27" s="34">
        <v>5</v>
      </c>
      <c r="L27" s="34"/>
      <c r="M27" s="34"/>
      <c r="N27" s="34"/>
    </row>
    <row r="28" ht="25" customHeight="1" spans="1:14">
      <c r="A28" s="29"/>
      <c r="B28" s="33"/>
      <c r="C28" s="5" t="s">
        <v>182</v>
      </c>
      <c r="D28" s="10" t="s">
        <v>183</v>
      </c>
      <c r="E28" s="10"/>
      <c r="F28" s="10"/>
      <c r="G28" s="31" t="s">
        <v>184</v>
      </c>
      <c r="H28" s="15" t="s">
        <v>153</v>
      </c>
      <c r="I28" s="34">
        <v>5</v>
      </c>
      <c r="J28" s="34"/>
      <c r="K28" s="34">
        <v>5</v>
      </c>
      <c r="L28" s="34"/>
      <c r="M28" s="5"/>
      <c r="N28" s="5"/>
    </row>
    <row r="29" ht="25" customHeight="1" spans="1:14">
      <c r="A29" s="29"/>
      <c r="B29" s="33"/>
      <c r="C29" s="5"/>
      <c r="D29" s="10" t="s">
        <v>185</v>
      </c>
      <c r="E29" s="10"/>
      <c r="F29" s="10"/>
      <c r="G29" s="31" t="s">
        <v>186</v>
      </c>
      <c r="H29" s="15" t="s">
        <v>153</v>
      </c>
      <c r="I29" s="34">
        <v>5</v>
      </c>
      <c r="J29" s="34"/>
      <c r="K29" s="34">
        <v>5</v>
      </c>
      <c r="L29" s="34"/>
      <c r="M29" s="5"/>
      <c r="N29" s="5"/>
    </row>
    <row r="30" ht="25" customHeight="1" spans="1:14">
      <c r="A30" s="29"/>
      <c r="B30" s="33"/>
      <c r="C30" s="5" t="s">
        <v>187</v>
      </c>
      <c r="D30" s="10" t="s">
        <v>188</v>
      </c>
      <c r="E30" s="10"/>
      <c r="F30" s="10"/>
      <c r="G30" s="31" t="s">
        <v>189</v>
      </c>
      <c r="H30" s="15" t="s">
        <v>153</v>
      </c>
      <c r="I30" s="5">
        <v>5</v>
      </c>
      <c r="J30" s="5"/>
      <c r="K30" s="5">
        <v>5</v>
      </c>
      <c r="L30" s="5"/>
      <c r="M30" s="5"/>
      <c r="N30" s="5"/>
    </row>
    <row r="31" ht="25" customHeight="1" spans="1:14">
      <c r="A31" s="29"/>
      <c r="B31" s="5" t="s">
        <v>190</v>
      </c>
      <c r="C31" s="5" t="s">
        <v>191</v>
      </c>
      <c r="D31" s="10" t="s">
        <v>192</v>
      </c>
      <c r="E31" s="10"/>
      <c r="F31" s="10"/>
      <c r="G31" s="31" t="s">
        <v>73</v>
      </c>
      <c r="H31" s="15" t="s">
        <v>193</v>
      </c>
      <c r="I31" s="5">
        <v>5</v>
      </c>
      <c r="J31" s="5"/>
      <c r="K31" s="5">
        <v>5</v>
      </c>
      <c r="L31" s="5"/>
      <c r="M31" s="5"/>
      <c r="N31" s="5"/>
    </row>
    <row r="32" ht="25" customHeight="1" spans="1:14">
      <c r="A32" s="29"/>
      <c r="B32" s="5"/>
      <c r="C32" s="5"/>
      <c r="D32" s="10" t="s">
        <v>194</v>
      </c>
      <c r="E32" s="10"/>
      <c r="F32" s="10"/>
      <c r="G32" s="31" t="s">
        <v>73</v>
      </c>
      <c r="H32" s="15" t="s">
        <v>193</v>
      </c>
      <c r="I32" s="5">
        <v>5</v>
      </c>
      <c r="J32" s="5"/>
      <c r="K32" s="5">
        <v>5</v>
      </c>
      <c r="L32" s="5"/>
      <c r="M32" s="5"/>
      <c r="N32" s="5"/>
    </row>
    <row r="33" ht="25" customHeight="1" spans="1:14">
      <c r="A33" s="5" t="s">
        <v>195</v>
      </c>
      <c r="B33" s="5"/>
      <c r="C33" s="5"/>
      <c r="D33" s="5"/>
      <c r="E33" s="5"/>
      <c r="F33" s="5"/>
      <c r="G33" s="5"/>
      <c r="H33" s="5"/>
      <c r="I33" s="5">
        <f>SUM(I13:J32)+J6</f>
        <v>100</v>
      </c>
      <c r="J33" s="5"/>
      <c r="K33" s="23">
        <f>SUM(K13:L32)+N6</f>
        <v>100</v>
      </c>
      <c r="L33" s="23"/>
      <c r="M33" s="40"/>
      <c r="N33" s="40"/>
    </row>
    <row r="34" ht="25" customHeight="1" spans="1:14">
      <c r="A34" s="35" t="s">
        <v>196</v>
      </c>
      <c r="B34" s="36" t="s">
        <v>197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1"/>
    </row>
  </sheetData>
  <mergeCells count="13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B34:N34"/>
    <mergeCell ref="A10:A11"/>
    <mergeCell ref="A12:A32"/>
    <mergeCell ref="B14:B26"/>
    <mergeCell ref="B27:B30"/>
    <mergeCell ref="B31:B32"/>
    <mergeCell ref="C14:C18"/>
    <mergeCell ref="C19:C23"/>
    <mergeCell ref="C24:C26"/>
    <mergeCell ref="C28:C29"/>
    <mergeCell ref="C31:C32"/>
    <mergeCell ref="E4:E5"/>
    <mergeCell ref="N4:N5"/>
    <mergeCell ref="A4:B9"/>
    <mergeCell ref="F4:G5"/>
    <mergeCell ref="H4:I5"/>
    <mergeCell ref="J4:K5"/>
    <mergeCell ref="L4:M5"/>
    <mergeCell ref="C4:D5"/>
  </mergeCells>
  <printOptions horizontalCentered="1"/>
  <pageMargins left="0.357638888888889" right="0.357638888888889" top="1" bottom="0.60625" header="0.5" footer="0.5"/>
  <pageSetup paperSize="9" scale="8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2" zoomScaleNormal="82" workbookViewId="0">
      <selection activeCell="P9" sqref="P9"/>
    </sheetView>
  </sheetViews>
  <sheetFormatPr defaultColWidth="9" defaultRowHeight="13.5"/>
  <cols>
    <col min="1" max="1" width="5.25" customWidth="1"/>
    <col min="3" max="3" width="14.65" customWidth="1"/>
    <col min="5" max="5" width="12.375" customWidth="1"/>
    <col min="6" max="6" width="6.73333333333333" customWidth="1"/>
    <col min="7" max="7" width="10.875" customWidth="1"/>
    <col min="8" max="8" width="10.125" style="1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0.5" customHeight="1" spans="1:14">
      <c r="A1" s="2" t="s">
        <v>137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</row>
    <row r="2" ht="25" customHeight="1" spans="1:14">
      <c r="A2" s="4" t="s">
        <v>119</v>
      </c>
      <c r="B2" s="4"/>
      <c r="C2" s="4" t="s">
        <v>198</v>
      </c>
      <c r="D2" s="4"/>
      <c r="E2" s="4"/>
      <c r="F2" s="4"/>
      <c r="G2" s="4"/>
      <c r="H2" s="5"/>
      <c r="I2" s="4"/>
      <c r="J2" s="4"/>
      <c r="K2" s="4"/>
      <c r="L2" s="4"/>
      <c r="M2" s="4"/>
      <c r="N2" s="4"/>
    </row>
    <row r="3" ht="25" customHeight="1" spans="1:14">
      <c r="A3" s="4" t="s">
        <v>120</v>
      </c>
      <c r="B3" s="4"/>
      <c r="C3" s="4" t="s">
        <v>131</v>
      </c>
      <c r="D3" s="4"/>
      <c r="E3" s="4"/>
      <c r="F3" s="4"/>
      <c r="G3" s="4"/>
      <c r="H3" s="5" t="s">
        <v>139</v>
      </c>
      <c r="I3" s="4"/>
      <c r="J3" s="4" t="s">
        <v>15</v>
      </c>
      <c r="K3" s="4"/>
      <c r="L3" s="4"/>
      <c r="M3" s="4"/>
      <c r="N3" s="4"/>
    </row>
    <row r="4" spans="1:14">
      <c r="A4" s="4" t="s">
        <v>121</v>
      </c>
      <c r="B4" s="4"/>
      <c r="C4" s="4"/>
      <c r="D4" s="4"/>
      <c r="E4" s="4" t="s">
        <v>17</v>
      </c>
      <c r="F4" s="4" t="s">
        <v>140</v>
      </c>
      <c r="G4" s="4"/>
      <c r="H4" s="5" t="s">
        <v>141</v>
      </c>
      <c r="I4" s="4"/>
      <c r="J4" s="4" t="s">
        <v>21</v>
      </c>
      <c r="K4" s="4"/>
      <c r="L4" s="4" t="s">
        <v>142</v>
      </c>
      <c r="M4" s="4"/>
      <c r="N4" s="4" t="s">
        <v>22</v>
      </c>
    </row>
    <row r="5" spans="1:14">
      <c r="A5" s="4"/>
      <c r="B5" s="4"/>
      <c r="C5" s="4"/>
      <c r="D5" s="4"/>
      <c r="E5" s="4"/>
      <c r="F5" s="4"/>
      <c r="G5" s="4"/>
      <c r="H5" s="5"/>
      <c r="I5" s="4"/>
      <c r="J5" s="4"/>
      <c r="K5" s="4"/>
      <c r="L5" s="4"/>
      <c r="M5" s="4"/>
      <c r="N5" s="4"/>
    </row>
    <row r="6" ht="25" customHeight="1" spans="1:14">
      <c r="A6" s="4"/>
      <c r="B6" s="4"/>
      <c r="C6" s="6" t="s">
        <v>143</v>
      </c>
      <c r="D6" s="6"/>
      <c r="E6" s="7">
        <f>E7+E8</f>
        <v>24</v>
      </c>
      <c r="F6" s="8">
        <f>F7+F8</f>
        <v>24</v>
      </c>
      <c r="G6" s="8"/>
      <c r="H6" s="8">
        <f>H7+H8</f>
        <v>24</v>
      </c>
      <c r="I6" s="21"/>
      <c r="J6" s="5">
        <v>10</v>
      </c>
      <c r="K6" s="5"/>
      <c r="L6" s="22">
        <f>H6/F6</f>
        <v>1</v>
      </c>
      <c r="M6" s="22"/>
      <c r="N6" s="23">
        <f>J6*L6</f>
        <v>10</v>
      </c>
    </row>
    <row r="7" ht="25" customHeight="1" spans="1:14">
      <c r="A7" s="4"/>
      <c r="B7" s="4"/>
      <c r="C7" s="4" t="s">
        <v>144</v>
      </c>
      <c r="D7" s="4"/>
      <c r="E7" s="7">
        <v>24</v>
      </c>
      <c r="F7" s="8">
        <v>24</v>
      </c>
      <c r="G7" s="8"/>
      <c r="H7" s="8">
        <v>24</v>
      </c>
      <c r="I7" s="21"/>
      <c r="J7" s="5" t="s">
        <v>27</v>
      </c>
      <c r="K7" s="5"/>
      <c r="L7" s="22">
        <f>H7/F7</f>
        <v>1</v>
      </c>
      <c r="M7" s="22"/>
      <c r="N7" s="5" t="s">
        <v>27</v>
      </c>
    </row>
    <row r="8" ht="25" customHeight="1" spans="1:14">
      <c r="A8" s="4"/>
      <c r="B8" s="4"/>
      <c r="C8" s="4" t="s">
        <v>145</v>
      </c>
      <c r="D8" s="4"/>
      <c r="E8" s="7"/>
      <c r="F8" s="9"/>
      <c r="G8" s="9"/>
      <c r="H8" s="5"/>
      <c r="I8" s="5"/>
      <c r="J8" s="5"/>
      <c r="K8" s="5"/>
      <c r="L8" s="24"/>
      <c r="M8" s="24"/>
      <c r="N8" s="5"/>
    </row>
    <row r="9" ht="25" customHeight="1" spans="1:14">
      <c r="A9" s="4"/>
      <c r="B9" s="4"/>
      <c r="C9" s="4" t="s">
        <v>129</v>
      </c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ht="25" customHeight="1" spans="1:14">
      <c r="A10" s="4" t="s">
        <v>146</v>
      </c>
      <c r="B10" s="4" t="s">
        <v>31</v>
      </c>
      <c r="C10" s="4"/>
      <c r="D10" s="4"/>
      <c r="E10" s="4"/>
      <c r="F10" s="4"/>
      <c r="G10" s="4"/>
      <c r="H10" s="5" t="s">
        <v>147</v>
      </c>
      <c r="I10" s="4"/>
      <c r="J10" s="4"/>
      <c r="K10" s="4"/>
      <c r="L10" s="4"/>
      <c r="M10" s="4"/>
      <c r="N10" s="4"/>
    </row>
    <row r="11" ht="52" customHeight="1" spans="1:14">
      <c r="A11" s="4"/>
      <c r="B11" s="10" t="s">
        <v>199</v>
      </c>
      <c r="C11" s="10"/>
      <c r="D11" s="10"/>
      <c r="E11" s="10"/>
      <c r="F11" s="10"/>
      <c r="G11" s="10"/>
      <c r="H11" s="10" t="s">
        <v>200</v>
      </c>
      <c r="I11" s="10"/>
      <c r="J11" s="10"/>
      <c r="K11" s="10"/>
      <c r="L11" s="10"/>
      <c r="M11" s="10"/>
      <c r="N11" s="10"/>
    </row>
    <row r="12" ht="25" customHeight="1" spans="1:14">
      <c r="A12" s="11" t="s">
        <v>150</v>
      </c>
      <c r="B12" s="4" t="s">
        <v>40</v>
      </c>
      <c r="C12" s="4" t="s">
        <v>41</v>
      </c>
      <c r="D12" s="4" t="s">
        <v>42</v>
      </c>
      <c r="E12" s="4"/>
      <c r="F12" s="4"/>
      <c r="G12" s="4" t="s">
        <v>43</v>
      </c>
      <c r="H12" s="5" t="s">
        <v>44</v>
      </c>
      <c r="I12" s="4" t="s">
        <v>21</v>
      </c>
      <c r="J12" s="4"/>
      <c r="K12" s="4" t="s">
        <v>22</v>
      </c>
      <c r="L12" s="4"/>
      <c r="M12" s="4" t="s">
        <v>45</v>
      </c>
      <c r="N12" s="4"/>
    </row>
    <row r="13" ht="25" customHeight="1" spans="1:14">
      <c r="A13" s="11"/>
      <c r="B13" s="12" t="s">
        <v>151</v>
      </c>
      <c r="C13" s="4" t="s">
        <v>152</v>
      </c>
      <c r="D13" s="13" t="s">
        <v>86</v>
      </c>
      <c r="E13" s="13"/>
      <c r="F13" s="13"/>
      <c r="G13" s="14" t="s">
        <v>87</v>
      </c>
      <c r="H13" s="15">
        <v>1</v>
      </c>
      <c r="I13" s="14">
        <v>20</v>
      </c>
      <c r="J13" s="14"/>
      <c r="K13" s="4">
        <v>20</v>
      </c>
      <c r="L13" s="4"/>
      <c r="M13" s="4"/>
      <c r="N13" s="4"/>
    </row>
    <row r="14" ht="25" customHeight="1" spans="1:14">
      <c r="A14" s="11"/>
      <c r="B14" s="12" t="s">
        <v>154</v>
      </c>
      <c r="C14" s="12" t="s">
        <v>155</v>
      </c>
      <c r="D14" s="13" t="s">
        <v>201</v>
      </c>
      <c r="E14" s="13"/>
      <c r="F14" s="13"/>
      <c r="G14" s="14" t="s">
        <v>202</v>
      </c>
      <c r="H14" s="5" t="s">
        <v>202</v>
      </c>
      <c r="I14" s="4">
        <v>5.74</v>
      </c>
      <c r="J14" s="4"/>
      <c r="K14" s="4">
        <f>I14</f>
        <v>5.74</v>
      </c>
      <c r="L14" s="4"/>
      <c r="M14" s="4"/>
      <c r="N14" s="4"/>
    </row>
    <row r="15" ht="25" customHeight="1" spans="1:14">
      <c r="A15" s="11"/>
      <c r="B15" s="16"/>
      <c r="C15" s="16"/>
      <c r="D15" s="13" t="s">
        <v>203</v>
      </c>
      <c r="E15" s="13"/>
      <c r="F15" s="13"/>
      <c r="G15" s="14" t="s">
        <v>49</v>
      </c>
      <c r="H15" s="15">
        <v>1</v>
      </c>
      <c r="I15" s="4">
        <v>5.71</v>
      </c>
      <c r="J15" s="4"/>
      <c r="K15" s="4">
        <f t="shared" ref="K15:K24" si="0">I15</f>
        <v>5.71</v>
      </c>
      <c r="L15" s="4"/>
      <c r="M15" s="4"/>
      <c r="N15" s="4"/>
    </row>
    <row r="16" ht="25" customHeight="1" spans="1:14">
      <c r="A16" s="11"/>
      <c r="B16" s="16"/>
      <c r="C16" s="16"/>
      <c r="D16" s="13" t="s">
        <v>157</v>
      </c>
      <c r="E16" s="13"/>
      <c r="F16" s="13"/>
      <c r="G16" s="14" t="s">
        <v>204</v>
      </c>
      <c r="H16" s="14" t="s">
        <v>204</v>
      </c>
      <c r="I16" s="4">
        <v>5.71</v>
      </c>
      <c r="J16" s="4"/>
      <c r="K16" s="4">
        <f t="shared" si="0"/>
        <v>5.71</v>
      </c>
      <c r="L16" s="4"/>
      <c r="M16" s="4"/>
      <c r="N16" s="4"/>
    </row>
    <row r="17" ht="25" customHeight="1" spans="1:14">
      <c r="A17" s="11"/>
      <c r="B17" s="16"/>
      <c r="C17" s="12" t="s">
        <v>165</v>
      </c>
      <c r="D17" s="13" t="s">
        <v>205</v>
      </c>
      <c r="E17" s="13"/>
      <c r="F17" s="13"/>
      <c r="G17" s="14" t="s">
        <v>49</v>
      </c>
      <c r="H17" s="15">
        <v>1</v>
      </c>
      <c r="I17" s="4">
        <v>5.71</v>
      </c>
      <c r="J17" s="4"/>
      <c r="K17" s="4">
        <f t="shared" si="0"/>
        <v>5.71</v>
      </c>
      <c r="L17" s="4"/>
      <c r="M17" s="14"/>
      <c r="N17" s="14"/>
    </row>
    <row r="18" ht="25" customHeight="1" spans="1:14">
      <c r="A18" s="11"/>
      <c r="B18" s="16"/>
      <c r="C18" s="16"/>
      <c r="D18" s="13" t="s">
        <v>206</v>
      </c>
      <c r="E18" s="13"/>
      <c r="F18" s="13"/>
      <c r="G18" s="14" t="s">
        <v>49</v>
      </c>
      <c r="H18" s="15">
        <v>1</v>
      </c>
      <c r="I18" s="4">
        <v>5.71</v>
      </c>
      <c r="J18" s="4"/>
      <c r="K18" s="4">
        <f t="shared" si="0"/>
        <v>5.71</v>
      </c>
      <c r="L18" s="4"/>
      <c r="M18" s="14"/>
      <c r="N18" s="14"/>
    </row>
    <row r="19" ht="25" customHeight="1" spans="1:14">
      <c r="A19" s="11"/>
      <c r="B19" s="16"/>
      <c r="C19" s="16"/>
      <c r="D19" s="13" t="s">
        <v>207</v>
      </c>
      <c r="E19" s="13"/>
      <c r="F19" s="13"/>
      <c r="G19" s="14" t="s">
        <v>49</v>
      </c>
      <c r="H19" s="15">
        <v>1</v>
      </c>
      <c r="I19" s="4">
        <v>5.71</v>
      </c>
      <c r="J19" s="4"/>
      <c r="K19" s="4">
        <f t="shared" si="0"/>
        <v>5.71</v>
      </c>
      <c r="L19" s="4"/>
      <c r="M19" s="14"/>
      <c r="N19" s="14"/>
    </row>
    <row r="20" ht="25" customHeight="1" spans="1:14">
      <c r="A20" s="11"/>
      <c r="B20" s="16"/>
      <c r="C20" s="12" t="s">
        <v>173</v>
      </c>
      <c r="D20" s="13" t="s">
        <v>208</v>
      </c>
      <c r="E20" s="13"/>
      <c r="F20" s="13"/>
      <c r="G20" s="14" t="s">
        <v>209</v>
      </c>
      <c r="H20" s="15">
        <v>1</v>
      </c>
      <c r="I20" s="4">
        <v>5.71</v>
      </c>
      <c r="J20" s="4"/>
      <c r="K20" s="4">
        <f t="shared" si="0"/>
        <v>5.71</v>
      </c>
      <c r="L20" s="4"/>
      <c r="M20" s="14"/>
      <c r="N20" s="14"/>
    </row>
    <row r="21" ht="25" customHeight="1" spans="1:14">
      <c r="A21" s="11"/>
      <c r="B21" s="4" t="s">
        <v>178</v>
      </c>
      <c r="C21" s="4" t="s">
        <v>182</v>
      </c>
      <c r="D21" s="13" t="s">
        <v>185</v>
      </c>
      <c r="E21" s="13"/>
      <c r="F21" s="13"/>
      <c r="G21" s="14" t="s">
        <v>210</v>
      </c>
      <c r="H21" s="15">
        <v>1</v>
      </c>
      <c r="I21" s="14">
        <v>20</v>
      </c>
      <c r="J21" s="14"/>
      <c r="K21" s="4">
        <f t="shared" si="0"/>
        <v>20</v>
      </c>
      <c r="L21" s="4"/>
      <c r="M21" s="4"/>
      <c r="N21" s="4"/>
    </row>
    <row r="22" ht="25" customHeight="1" spans="1:14">
      <c r="A22" s="11"/>
      <c r="B22" s="4" t="s">
        <v>190</v>
      </c>
      <c r="C22" s="4" t="s">
        <v>191</v>
      </c>
      <c r="D22" s="13" t="s">
        <v>192</v>
      </c>
      <c r="E22" s="13"/>
      <c r="F22" s="13"/>
      <c r="G22" s="4" t="s">
        <v>73</v>
      </c>
      <c r="H22" s="15">
        <v>0.9</v>
      </c>
      <c r="I22" s="4">
        <v>10</v>
      </c>
      <c r="J22" s="4"/>
      <c r="K22" s="4">
        <f t="shared" si="0"/>
        <v>10</v>
      </c>
      <c r="L22" s="4"/>
      <c r="M22" s="4"/>
      <c r="N22" s="4"/>
    </row>
    <row r="23" ht="25" customHeight="1" spans="1:14">
      <c r="A23" s="4" t="s">
        <v>195</v>
      </c>
      <c r="B23" s="4"/>
      <c r="C23" s="4"/>
      <c r="D23" s="4"/>
      <c r="E23" s="4"/>
      <c r="F23" s="4"/>
      <c r="G23" s="4"/>
      <c r="H23" s="5"/>
      <c r="I23" s="4">
        <f>J6+SUM(I13:J22)</f>
        <v>100</v>
      </c>
      <c r="J23" s="4"/>
      <c r="K23" s="25">
        <f>N6+SUM(K13:L22)</f>
        <v>100</v>
      </c>
      <c r="L23" s="25"/>
      <c r="M23" s="26"/>
      <c r="N23" s="26"/>
    </row>
    <row r="24" ht="25" customHeight="1" spans="1:14">
      <c r="A24" s="17" t="s">
        <v>196</v>
      </c>
      <c r="B24" s="18" t="s">
        <v>197</v>
      </c>
      <c r="C24" s="19"/>
      <c r="D24" s="19"/>
      <c r="E24" s="19"/>
      <c r="F24" s="19"/>
      <c r="G24" s="19"/>
      <c r="H24" s="20"/>
      <c r="I24" s="19"/>
      <c r="J24" s="19"/>
      <c r="K24" s="19"/>
      <c r="L24" s="19"/>
      <c r="M24" s="19"/>
      <c r="N24" s="27"/>
    </row>
    <row r="25" customFormat="1" spans="8:8">
      <c r="H25" s="1"/>
    </row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10:A11"/>
    <mergeCell ref="A12:A22"/>
    <mergeCell ref="B14:B20"/>
    <mergeCell ref="C14:C16"/>
    <mergeCell ref="C17:C19"/>
    <mergeCell ref="E4:E5"/>
    <mergeCell ref="N4:N5"/>
    <mergeCell ref="F4:G5"/>
    <mergeCell ref="H4:I5"/>
    <mergeCell ref="J4:K5"/>
    <mergeCell ref="L4:M5"/>
    <mergeCell ref="A4:B9"/>
    <mergeCell ref="C4:D5"/>
  </mergeCells>
  <printOptions horizontalCentered="1"/>
  <pageMargins left="0.357638888888889" right="0.357638888888889" top="1" bottom="0.393055555555556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饭饭-蕊</cp:lastModifiedBy>
  <dcterms:created xsi:type="dcterms:W3CDTF">2018-12-05T08:45:00Z</dcterms:created>
  <dcterms:modified xsi:type="dcterms:W3CDTF">2024-08-13T07:03:21Z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9CC144745C114454BAFDDEBC3892034E_13</vt:lpwstr>
  </property>
</Properties>
</file>